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45" yWindow="300" windowWidth="9375" windowHeight="399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F6" i="3" l="1"/>
  <c r="K6" i="3"/>
  <c r="F7" i="3"/>
  <c r="K7" i="3"/>
  <c r="F8" i="3"/>
  <c r="K8" i="3"/>
  <c r="F9" i="3"/>
  <c r="K9" i="3"/>
  <c r="F10" i="3"/>
  <c r="K10" i="3"/>
  <c r="M10" i="3"/>
  <c r="F11" i="3"/>
  <c r="L11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H38" i="3" s="1"/>
  <c r="I20" i="3"/>
  <c r="J20" i="3"/>
  <c r="K20" i="3"/>
  <c r="K38" i="3" s="1"/>
  <c r="L20" i="3"/>
  <c r="L38" i="3" s="1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B30" i="3"/>
  <c r="D30" i="3"/>
  <c r="E30" i="3"/>
  <c r="F30" i="3"/>
  <c r="G30" i="3"/>
  <c r="H30" i="3"/>
  <c r="I30" i="3"/>
  <c r="J30" i="3"/>
  <c r="K30" i="3"/>
  <c r="L30" i="3"/>
  <c r="M30" i="3"/>
  <c r="B31" i="3"/>
  <c r="D31" i="3"/>
  <c r="E31" i="3"/>
  <c r="F31" i="3"/>
  <c r="G31" i="3"/>
  <c r="H31" i="3"/>
  <c r="I31" i="3"/>
  <c r="J31" i="3"/>
  <c r="K31" i="3"/>
  <c r="L31" i="3"/>
  <c r="M31" i="3"/>
  <c r="B32" i="3"/>
  <c r="D32" i="3"/>
  <c r="E32" i="3"/>
  <c r="F32" i="3"/>
  <c r="G32" i="3"/>
  <c r="H32" i="3"/>
  <c r="I32" i="3"/>
  <c r="J32" i="3"/>
  <c r="K32" i="3"/>
  <c r="L32" i="3"/>
  <c r="M32" i="3"/>
  <c r="B33" i="3"/>
  <c r="D33" i="3"/>
  <c r="E33" i="3"/>
  <c r="F33" i="3"/>
  <c r="G33" i="3"/>
  <c r="H33" i="3"/>
  <c r="I33" i="3"/>
  <c r="J33" i="3"/>
  <c r="K33" i="3"/>
  <c r="L33" i="3"/>
  <c r="M33" i="3"/>
  <c r="B34" i="3"/>
  <c r="D34" i="3"/>
  <c r="E34" i="3"/>
  <c r="F34" i="3"/>
  <c r="G34" i="3"/>
  <c r="H34" i="3"/>
  <c r="I34" i="3"/>
  <c r="J34" i="3"/>
  <c r="K34" i="3"/>
  <c r="L34" i="3"/>
  <c r="M34" i="3"/>
  <c r="B35" i="3"/>
  <c r="D35" i="3"/>
  <c r="E35" i="3"/>
  <c r="F35" i="3"/>
  <c r="G35" i="3"/>
  <c r="H35" i="3"/>
  <c r="I35" i="3"/>
  <c r="J35" i="3"/>
  <c r="K35" i="3"/>
  <c r="L35" i="3"/>
  <c r="M35" i="3"/>
  <c r="B36" i="3"/>
  <c r="D36" i="3"/>
  <c r="E36" i="3"/>
  <c r="F36" i="3"/>
  <c r="G36" i="3"/>
  <c r="H36" i="3"/>
  <c r="I36" i="3"/>
  <c r="J36" i="3"/>
  <c r="K36" i="3"/>
  <c r="L36" i="3"/>
  <c r="M36" i="3"/>
  <c r="B37" i="3"/>
  <c r="D37" i="3"/>
  <c r="E37" i="3"/>
  <c r="F37" i="3"/>
  <c r="G37" i="3"/>
  <c r="H37" i="3"/>
  <c r="I37" i="3"/>
  <c r="J37" i="3"/>
  <c r="K37" i="3"/>
  <c r="L37" i="3"/>
  <c r="M37" i="3"/>
  <c r="E6" i="4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EB4" i="1" s="1"/>
  <c r="DV4" i="1"/>
  <c r="DW4" i="1"/>
  <c r="DX4" i="1"/>
  <c r="DY4" i="1"/>
  <c r="EC4" i="1" s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EB7" i="1" s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D10" i="1"/>
  <c r="EE10" i="1"/>
  <c r="DQ11" i="1"/>
  <c r="DR11" i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EB17" i="1" s="1"/>
  <c r="EC17" i="1" s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EB21" i="1" s="1"/>
  <c r="EC21" i="1" s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EB24" i="1" s="1"/>
  <c r="EC24" i="1" s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EB26" i="1" s="1"/>
  <c r="EC26" i="1" s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B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EB32" i="1" s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EB37" i="1" s="1"/>
  <c r="EC37" i="1" s="1"/>
  <c r="DS37" i="1"/>
  <c r="DT37" i="1"/>
  <c r="DU37" i="1"/>
  <c r="DV37" i="1"/>
  <c r="DW37" i="1"/>
  <c r="DX37" i="1"/>
  <c r="DY37" i="1"/>
  <c r="DZ37" i="1"/>
  <c r="EA37" i="1"/>
  <c r="ED37" i="1"/>
  <c r="EE37" i="1"/>
  <c r="E38" i="1"/>
  <c r="DQ38" i="1"/>
  <c r="DR38" i="1"/>
  <c r="EB38" i="1" s="1"/>
  <c r="EC38" i="1" s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EB41" i="1" s="1"/>
  <c r="DT41" i="1"/>
  <c r="DU41" i="1"/>
  <c r="DV41" i="1"/>
  <c r="DW41" i="1"/>
  <c r="DX41" i="1"/>
  <c r="DY41" i="1"/>
  <c r="DZ41" i="1"/>
  <c r="EA41" i="1"/>
  <c r="ED41" i="1"/>
  <c r="EE41" i="1"/>
  <c r="DQ42" i="1"/>
  <c r="DR42" i="1"/>
  <c r="EB42" i="1" s="1"/>
  <c r="EC42" i="1" s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EB45" i="1" s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B46" i="1"/>
  <c r="EC46" i="1" s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EB48" i="1" s="1"/>
  <c r="DS48" i="1"/>
  <c r="DT48" i="1"/>
  <c r="DU48" i="1"/>
  <c r="DV48" i="1"/>
  <c r="DW48" i="1"/>
  <c r="DX48" i="1"/>
  <c r="DY48" i="1"/>
  <c r="DZ48" i="1"/>
  <c r="EC48" i="1" s="1"/>
  <c r="EA48" i="1"/>
  <c r="ED48" i="1"/>
  <c r="EE48" i="1"/>
  <c r="DQ49" i="1"/>
  <c r="DR49" i="1"/>
  <c r="DS49" i="1"/>
  <c r="EB49" i="1" s="1"/>
  <c r="DT49" i="1"/>
  <c r="DU49" i="1"/>
  <c r="DV49" i="1"/>
  <c r="DW49" i="1"/>
  <c r="DX49" i="1"/>
  <c r="DY49" i="1"/>
  <c r="DZ49" i="1"/>
  <c r="EC49" i="1" s="1"/>
  <c r="EA49" i="1"/>
  <c r="ED49" i="1"/>
  <c r="EE49" i="1"/>
  <c r="EE203" i="1" s="1"/>
  <c r="DQ50" i="1"/>
  <c r="DR50" i="1"/>
  <c r="DS50" i="1"/>
  <c r="DT50" i="1"/>
  <c r="DU50" i="1"/>
  <c r="DV50" i="1"/>
  <c r="DW50" i="1"/>
  <c r="DX50" i="1"/>
  <c r="DY50" i="1"/>
  <c r="DZ50" i="1"/>
  <c r="EA50" i="1"/>
  <c r="EB50" i="1"/>
  <c r="EC50" i="1" s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EB53" i="1" s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B54" i="1"/>
  <c r="EC54" i="1" s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EB57" i="1" s="1"/>
  <c r="DT57" i="1"/>
  <c r="DU57" i="1"/>
  <c r="DV57" i="1"/>
  <c r="DW57" i="1"/>
  <c r="DX57" i="1"/>
  <c r="DY57" i="1"/>
  <c r="DZ57" i="1"/>
  <c r="EC57" i="1" s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B58" i="1"/>
  <c r="EC58" i="1" s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EB61" i="1" s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B62" i="1"/>
  <c r="EC62" i="1" s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EB65" i="1" s="1"/>
  <c r="DT65" i="1"/>
  <c r="DU65" i="1"/>
  <c r="DV65" i="1"/>
  <c r="DW65" i="1"/>
  <c r="DX65" i="1"/>
  <c r="DY65" i="1"/>
  <c r="DZ65" i="1"/>
  <c r="EC65" i="1" s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B66" i="1"/>
  <c r="EC66" i="1" s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EB69" i="1" s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B70" i="1"/>
  <c r="EC70" i="1" s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EB73" i="1" s="1"/>
  <c r="DT73" i="1"/>
  <c r="DU73" i="1"/>
  <c r="DV73" i="1"/>
  <c r="DW73" i="1"/>
  <c r="DX73" i="1"/>
  <c r="DY73" i="1"/>
  <c r="DZ73" i="1"/>
  <c r="EC73" i="1" s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B74" i="1"/>
  <c r="EC74" i="1" s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EB77" i="1" s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B78" i="1"/>
  <c r="EC78" i="1" s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EB80" i="1" s="1"/>
  <c r="DS80" i="1"/>
  <c r="DT80" i="1"/>
  <c r="DU80" i="1"/>
  <c r="DV80" i="1"/>
  <c r="DW80" i="1"/>
  <c r="DX80" i="1"/>
  <c r="DY80" i="1"/>
  <c r="DZ80" i="1"/>
  <c r="EC80" i="1" s="1"/>
  <c r="EA80" i="1"/>
  <c r="ED80" i="1"/>
  <c r="EE80" i="1"/>
  <c r="DQ81" i="1"/>
  <c r="DR81" i="1"/>
  <c r="DS81" i="1"/>
  <c r="EB81" i="1" s="1"/>
  <c r="DT81" i="1"/>
  <c r="DU81" i="1"/>
  <c r="DV81" i="1"/>
  <c r="DW81" i="1"/>
  <c r="DX81" i="1"/>
  <c r="DY81" i="1"/>
  <c r="DZ81" i="1"/>
  <c r="EC81" i="1" s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B82" i="1"/>
  <c r="EC82" i="1" s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EB85" i="1" s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B86" i="1"/>
  <c r="EC86" i="1" s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EB89" i="1" s="1"/>
  <c r="DT89" i="1"/>
  <c r="DU89" i="1"/>
  <c r="DV89" i="1"/>
  <c r="DW89" i="1"/>
  <c r="DX89" i="1"/>
  <c r="DY89" i="1"/>
  <c r="DZ89" i="1"/>
  <c r="EC89" i="1" s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B90" i="1"/>
  <c r="EC90" i="1" s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EB93" i="1" s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B94" i="1"/>
  <c r="EC94" i="1" s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EB97" i="1" s="1"/>
  <c r="DT97" i="1"/>
  <c r="DU97" i="1"/>
  <c r="DV97" i="1"/>
  <c r="DW97" i="1"/>
  <c r="DX97" i="1"/>
  <c r="DY97" i="1"/>
  <c r="DZ97" i="1"/>
  <c r="EC97" i="1" s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B98" i="1"/>
  <c r="EC98" i="1" s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EB101" i="1" s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B102" i="1"/>
  <c r="EC102" i="1" s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EB105" i="1" s="1"/>
  <c r="DT105" i="1"/>
  <c r="DU105" i="1"/>
  <c r="DV105" i="1"/>
  <c r="DW105" i="1"/>
  <c r="DX105" i="1"/>
  <c r="DY105" i="1"/>
  <c r="DZ105" i="1"/>
  <c r="EC105" i="1" s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B106" i="1"/>
  <c r="EC106" i="1" s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EB109" i="1" s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B110" i="1"/>
  <c r="EC110" i="1" s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EB112" i="1" s="1"/>
  <c r="DS112" i="1"/>
  <c r="DT112" i="1"/>
  <c r="DU112" i="1"/>
  <c r="DV112" i="1"/>
  <c r="DW112" i="1"/>
  <c r="DX112" i="1"/>
  <c r="DY112" i="1"/>
  <c r="DZ112" i="1"/>
  <c r="EC112" i="1" s="1"/>
  <c r="EA112" i="1"/>
  <c r="ED112" i="1"/>
  <c r="EE112" i="1"/>
  <c r="DQ113" i="1"/>
  <c r="DR113" i="1"/>
  <c r="DS113" i="1"/>
  <c r="EB113" i="1" s="1"/>
  <c r="DT113" i="1"/>
  <c r="DU113" i="1"/>
  <c r="DV113" i="1"/>
  <c r="DW113" i="1"/>
  <c r="DX113" i="1"/>
  <c r="DY113" i="1"/>
  <c r="DZ113" i="1"/>
  <c r="EC113" i="1" s="1"/>
  <c r="EA113" i="1"/>
  <c r="ED113" i="1"/>
  <c r="EE113" i="1"/>
  <c r="DQ114" i="1"/>
  <c r="DR114" i="1"/>
  <c r="DS114" i="1"/>
  <c r="DT114" i="1"/>
  <c r="DU114" i="1"/>
  <c r="DV114" i="1"/>
  <c r="DW114" i="1"/>
  <c r="DX114" i="1"/>
  <c r="EB114" i="1" s="1"/>
  <c r="EC114" i="1" s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EB117" i="1" s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B118" i="1"/>
  <c r="EC118" i="1" s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EB121" i="1" s="1"/>
  <c r="DT121" i="1"/>
  <c r="DU121" i="1"/>
  <c r="DV121" i="1"/>
  <c r="DW121" i="1"/>
  <c r="DX121" i="1"/>
  <c r="DY121" i="1"/>
  <c r="DZ121" i="1"/>
  <c r="EC121" i="1" s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C122" i="1" s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EB125" i="1" s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DS126" i="1"/>
  <c r="DT126" i="1"/>
  <c r="DU126" i="1"/>
  <c r="DV126" i="1"/>
  <c r="DW126" i="1"/>
  <c r="DX126" i="1"/>
  <c r="DY126" i="1"/>
  <c r="DZ126" i="1"/>
  <c r="EA126" i="1"/>
  <c r="EB126" i="1"/>
  <c r="EC126" i="1" s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DS129" i="1"/>
  <c r="EB129" i="1" s="1"/>
  <c r="DT129" i="1"/>
  <c r="DU129" i="1"/>
  <c r="DV129" i="1"/>
  <c r="DW129" i="1"/>
  <c r="DX129" i="1"/>
  <c r="DY129" i="1"/>
  <c r="DZ129" i="1"/>
  <c r="EC129" i="1" s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C130" i="1" s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DS134" i="1"/>
  <c r="DT134" i="1"/>
  <c r="DU134" i="1"/>
  <c r="DV134" i="1"/>
  <c r="DW134" i="1"/>
  <c r="DX134" i="1"/>
  <c r="DY134" i="1"/>
  <c r="DZ134" i="1"/>
  <c r="EA134" i="1"/>
  <c r="EB134" i="1"/>
  <c r="EC134" i="1" s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DS137" i="1"/>
  <c r="EB137" i="1" s="1"/>
  <c r="DT137" i="1"/>
  <c r="DU137" i="1"/>
  <c r="DV137" i="1"/>
  <c r="DW137" i="1"/>
  <c r="DX137" i="1"/>
  <c r="DY137" i="1"/>
  <c r="DZ137" i="1"/>
  <c r="EC137" i="1" s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C138" i="1" s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DS142" i="1"/>
  <c r="DT142" i="1"/>
  <c r="DU142" i="1"/>
  <c r="DV142" i="1"/>
  <c r="DW142" i="1"/>
  <c r="DX142" i="1"/>
  <c r="DY142" i="1"/>
  <c r="DZ142" i="1"/>
  <c r="EA142" i="1"/>
  <c r="EB142" i="1"/>
  <c r="EC142" i="1" s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EB144" i="1" s="1"/>
  <c r="DS144" i="1"/>
  <c r="DT144" i="1"/>
  <c r="DU144" i="1"/>
  <c r="DV144" i="1"/>
  <c r="DW144" i="1"/>
  <c r="DX144" i="1"/>
  <c r="DY144" i="1"/>
  <c r="DZ144" i="1"/>
  <c r="EC144" i="1" s="1"/>
  <c r="EA144" i="1"/>
  <c r="ED144" i="1"/>
  <c r="EE144" i="1"/>
  <c r="DQ145" i="1"/>
  <c r="DR145" i="1"/>
  <c r="DS145" i="1"/>
  <c r="EB145" i="1" s="1"/>
  <c r="DT145" i="1"/>
  <c r="DU145" i="1"/>
  <c r="DV145" i="1"/>
  <c r="DW145" i="1"/>
  <c r="DX145" i="1"/>
  <c r="DY145" i="1"/>
  <c r="DZ145" i="1"/>
  <c r="EC145" i="1" s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C146" i="1" s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EB151" i="1" s="1"/>
  <c r="DV151" i="1"/>
  <c r="DW151" i="1"/>
  <c r="DX151" i="1"/>
  <c r="DY151" i="1"/>
  <c r="DZ151" i="1"/>
  <c r="EA151" i="1"/>
  <c r="ED151" i="1"/>
  <c r="EE151" i="1"/>
  <c r="DQ152" i="1"/>
  <c r="DR152" i="1"/>
  <c r="EB152" i="1" s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B155" i="1"/>
  <c r="EC155" i="1" s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DS158" i="1"/>
  <c r="EB158" i="1" s="1"/>
  <c r="DT158" i="1"/>
  <c r="DU158" i="1"/>
  <c r="DV158" i="1"/>
  <c r="DW158" i="1"/>
  <c r="DX158" i="1"/>
  <c r="DY158" i="1"/>
  <c r="DZ158" i="1"/>
  <c r="EA158" i="1"/>
  <c r="EC158" i="1" s="1"/>
  <c r="ED158" i="1"/>
  <c r="EE158" i="1"/>
  <c r="DQ159" i="1"/>
  <c r="DR159" i="1"/>
  <c r="DS159" i="1"/>
  <c r="DT159" i="1"/>
  <c r="DU159" i="1"/>
  <c r="EB159" i="1" s="1"/>
  <c r="DV159" i="1"/>
  <c r="DW159" i="1"/>
  <c r="DX159" i="1"/>
  <c r="DY159" i="1"/>
  <c r="EC159" i="1" s="1"/>
  <c r="DZ159" i="1"/>
  <c r="EA159" i="1"/>
  <c r="ED159" i="1"/>
  <c r="EE159" i="1"/>
  <c r="DQ160" i="1"/>
  <c r="DR160" i="1"/>
  <c r="EB160" i="1" s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DS161" i="1"/>
  <c r="EB161" i="1" s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C162" i="1"/>
  <c r="ED162" i="1"/>
  <c r="EE162" i="1"/>
  <c r="DQ163" i="1"/>
  <c r="DR163" i="1"/>
  <c r="EB163" i="1" s="1"/>
  <c r="DS163" i="1"/>
  <c r="DT163" i="1"/>
  <c r="DU163" i="1"/>
  <c r="DV163" i="1"/>
  <c r="DW163" i="1"/>
  <c r="DX163" i="1"/>
  <c r="DY163" i="1"/>
  <c r="DZ163" i="1"/>
  <c r="EC163" i="1" s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EB166" i="1" s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EB167" i="1" s="1"/>
  <c r="EC167" i="1" s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B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EB174" i="1" s="1"/>
  <c r="DY174" i="1"/>
  <c r="DZ174" i="1"/>
  <c r="EA174" i="1"/>
  <c r="ED174" i="1"/>
  <c r="EE174" i="1"/>
  <c r="DQ175" i="1"/>
  <c r="DR175" i="1"/>
  <c r="DS175" i="1"/>
  <c r="DT175" i="1"/>
  <c r="DU175" i="1"/>
  <c r="EB175" i="1" s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EB177" i="1" s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EB178" i="1" s="1"/>
  <c r="DT178" i="1"/>
  <c r="DU178" i="1"/>
  <c r="DV178" i="1"/>
  <c r="DW178" i="1"/>
  <c r="DX178" i="1"/>
  <c r="DY178" i="1"/>
  <c r="DZ178" i="1"/>
  <c r="EA178" i="1"/>
  <c r="EC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EB182" i="1" s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EB183" i="1" s="1"/>
  <c r="EC183" i="1" s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B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B190" i="1"/>
  <c r="ED190" i="1"/>
  <c r="EE190" i="1"/>
  <c r="DQ191" i="1"/>
  <c r="DR191" i="1"/>
  <c r="DS191" i="1"/>
  <c r="DT191" i="1"/>
  <c r="DU191" i="1"/>
  <c r="EB191" i="1" s="1"/>
  <c r="DV191" i="1"/>
  <c r="DW191" i="1"/>
  <c r="DX191" i="1"/>
  <c r="DY191" i="1"/>
  <c r="EC191" i="1" s="1"/>
  <c r="DZ191" i="1"/>
  <c r="EA191" i="1"/>
  <c r="ED191" i="1"/>
  <c r="EE191" i="1"/>
  <c r="DQ192" i="1"/>
  <c r="DR192" i="1"/>
  <c r="EB192" i="1" s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EB193" i="1" s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EB194" i="1" s="1"/>
  <c r="DT194" i="1"/>
  <c r="DU194" i="1"/>
  <c r="DV194" i="1"/>
  <c r="DW194" i="1"/>
  <c r="DX194" i="1"/>
  <c r="DY194" i="1"/>
  <c r="DZ194" i="1"/>
  <c r="EA194" i="1"/>
  <c r="EC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EB197" i="1" s="1"/>
  <c r="DS197" i="1"/>
  <c r="DT197" i="1"/>
  <c r="DU197" i="1"/>
  <c r="DV197" i="1"/>
  <c r="DW197" i="1"/>
  <c r="DX197" i="1"/>
  <c r="DY197" i="1"/>
  <c r="DZ197" i="1"/>
  <c r="EC197" i="1" s="1"/>
  <c r="EA197" i="1"/>
  <c r="ED197" i="1"/>
  <c r="EE197" i="1"/>
  <c r="DQ198" i="1"/>
  <c r="DR198" i="1"/>
  <c r="DS198" i="1"/>
  <c r="EB198" i="1" s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B199" i="1"/>
  <c r="EC199" i="1" s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EB201" i="1" s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X203" i="1"/>
  <c r="Y203" i="1"/>
  <c r="Z203" i="1"/>
  <c r="AA203" i="1"/>
  <c r="AB203" i="1"/>
  <c r="AC203" i="1"/>
  <c r="AD203" i="1"/>
  <c r="AE203" i="1"/>
  <c r="B15" i="1" s="1"/>
  <c r="AF203" i="1"/>
  <c r="AG203" i="1"/>
  <c r="AH203" i="1"/>
  <c r="AI203" i="1"/>
  <c r="AJ203" i="1"/>
  <c r="L52" i="2" s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L54" i="2" s="1"/>
  <c r="BE203" i="1"/>
  <c r="BF203" i="1"/>
  <c r="BG203" i="1"/>
  <c r="BH203" i="1"/>
  <c r="BI203" i="1"/>
  <c r="BJ203" i="1"/>
  <c r="BK203" i="1"/>
  <c r="BL203" i="1"/>
  <c r="BM203" i="1"/>
  <c r="B19" i="1" s="1"/>
  <c r="BN203" i="1"/>
  <c r="BO203" i="1"/>
  <c r="BP203" i="1"/>
  <c r="BQ203" i="1"/>
  <c r="BR203" i="1"/>
  <c r="BS203" i="1"/>
  <c r="BT203" i="1"/>
  <c r="BU203" i="1"/>
  <c r="BV203" i="1"/>
  <c r="BW203" i="1"/>
  <c r="BX203" i="1"/>
  <c r="L56" i="2" s="1"/>
  <c r="BY203" i="1"/>
  <c r="BZ203" i="1"/>
  <c r="CA203" i="1"/>
  <c r="CB203" i="1"/>
  <c r="CC203" i="1"/>
  <c r="CD203" i="1"/>
  <c r="CE203" i="1"/>
  <c r="CF203" i="1"/>
  <c r="CG203" i="1"/>
  <c r="CH203" i="1"/>
  <c r="CI203" i="1"/>
  <c r="CJ203" i="1"/>
  <c r="CK203" i="1"/>
  <c r="CL203" i="1"/>
  <c r="CM203" i="1"/>
  <c r="CN203" i="1"/>
  <c r="CO203" i="1"/>
  <c r="CP203" i="1"/>
  <c r="CQ203" i="1"/>
  <c r="CR203" i="1"/>
  <c r="L58" i="2" s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E6" i="2"/>
  <c r="J6" i="2"/>
  <c r="E7" i="2"/>
  <c r="J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I60" i="2" s="1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K60" i="2" s="1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G60" i="2"/>
  <c r="EB31" i="1" l="1"/>
  <c r="EC31" i="1" s="1"/>
  <c r="EC27" i="1"/>
  <c r="L59" i="2"/>
  <c r="EB25" i="1"/>
  <c r="EC25" i="1" s="1"/>
  <c r="EB23" i="1"/>
  <c r="EC23" i="1" s="1"/>
  <c r="DS203" i="1"/>
  <c r="E18" i="2" s="1"/>
  <c r="G38" i="3"/>
  <c r="ED203" i="1"/>
  <c r="ED204" i="1" s="1"/>
  <c r="EB22" i="1"/>
  <c r="EC22" i="1" s="1"/>
  <c r="L57" i="2"/>
  <c r="DU203" i="1"/>
  <c r="G20" i="2" s="1"/>
  <c r="J11" i="1" s="1"/>
  <c r="D38" i="3"/>
  <c r="H60" i="2"/>
  <c r="F14" i="1"/>
  <c r="B18" i="1"/>
  <c r="F18" i="1"/>
  <c r="L55" i="2"/>
  <c r="L53" i="2"/>
  <c r="L51" i="2"/>
  <c r="DY203" i="1"/>
  <c r="G31" i="2" s="1"/>
  <c r="E60" i="2"/>
  <c r="EB3" i="1"/>
  <c r="EC3" i="1" s="1"/>
  <c r="J60" i="2"/>
  <c r="F60" i="2"/>
  <c r="EC175" i="1"/>
  <c r="EC170" i="1"/>
  <c r="EC87" i="1"/>
  <c r="EC151" i="1"/>
  <c r="EB150" i="1"/>
  <c r="EC150" i="1" s="1"/>
  <c r="EB18" i="1"/>
  <c r="EC18" i="1" s="1"/>
  <c r="EB9" i="1"/>
  <c r="EC9" i="1" s="1"/>
  <c r="EC190" i="1"/>
  <c r="EB181" i="1"/>
  <c r="EC181" i="1" s="1"/>
  <c r="EB176" i="1"/>
  <c r="EB120" i="1"/>
  <c r="EC120" i="1" s="1"/>
  <c r="EB88" i="1"/>
  <c r="EC88" i="1" s="1"/>
  <c r="B17" i="1"/>
  <c r="F17" i="1"/>
  <c r="EC192" i="1"/>
  <c r="EB187" i="1"/>
  <c r="EC187" i="1" s="1"/>
  <c r="EC176" i="1"/>
  <c r="EB171" i="1"/>
  <c r="EC171" i="1" s="1"/>
  <c r="EC160" i="1"/>
  <c r="EC154" i="1"/>
  <c r="EB154" i="1"/>
  <c r="EC152" i="1"/>
  <c r="EC128" i="1"/>
  <c r="EB128" i="1"/>
  <c r="EB96" i="1"/>
  <c r="EC96" i="1" s="1"/>
  <c r="EC64" i="1"/>
  <c r="EB64" i="1"/>
  <c r="EC32" i="1"/>
  <c r="EB14" i="1"/>
  <c r="EC14" i="1" s="1"/>
  <c r="DV203" i="1"/>
  <c r="EB5" i="1"/>
  <c r="EC5" i="1" s="1"/>
  <c r="DR203" i="1"/>
  <c r="EC200" i="1"/>
  <c r="EC195" i="1"/>
  <c r="EB195" i="1"/>
  <c r="EB179" i="1"/>
  <c r="EC179" i="1" s="1"/>
  <c r="DZ203" i="1"/>
  <c r="EC174" i="1"/>
  <c r="EC165" i="1"/>
  <c r="EB165" i="1"/>
  <c r="EB56" i="1"/>
  <c r="EC56" i="1" s="1"/>
  <c r="EB20" i="1"/>
  <c r="EC20" i="1" s="1"/>
  <c r="EB202" i="1"/>
  <c r="EC202" i="1" s="1"/>
  <c r="EB200" i="1"/>
  <c r="EC198" i="1"/>
  <c r="EB189" i="1"/>
  <c r="EC189" i="1" s="1"/>
  <c r="EB186" i="1"/>
  <c r="EC186" i="1" s="1"/>
  <c r="EB184" i="1"/>
  <c r="EC184" i="1" s="1"/>
  <c r="EC182" i="1"/>
  <c r="EC173" i="1"/>
  <c r="EB173" i="1"/>
  <c r="EB170" i="1"/>
  <c r="EB168" i="1"/>
  <c r="EC168" i="1" s="1"/>
  <c r="EC166" i="1"/>
  <c r="EB156" i="1"/>
  <c r="EC156" i="1" s="1"/>
  <c r="EB136" i="1"/>
  <c r="EC136" i="1" s="1"/>
  <c r="EC104" i="1"/>
  <c r="EB104" i="1"/>
  <c r="EB72" i="1"/>
  <c r="EC72" i="1" s="1"/>
  <c r="EB40" i="1"/>
  <c r="EC40" i="1" s="1"/>
  <c r="DQ203" i="1"/>
  <c r="G37" i="2" s="1"/>
  <c r="DW203" i="1"/>
  <c r="EC7" i="1"/>
  <c r="B16" i="1"/>
  <c r="F16" i="1"/>
  <c r="EC201" i="1"/>
  <c r="EB196" i="1"/>
  <c r="EC196" i="1" s="1"/>
  <c r="EC193" i="1"/>
  <c r="EB188" i="1"/>
  <c r="EC188" i="1" s="1"/>
  <c r="EC185" i="1"/>
  <c r="EB180" i="1"/>
  <c r="EC180" i="1" s="1"/>
  <c r="EC177" i="1"/>
  <c r="EB172" i="1"/>
  <c r="EC172" i="1" s="1"/>
  <c r="EC169" i="1"/>
  <c r="EB164" i="1"/>
  <c r="EC164" i="1" s="1"/>
  <c r="EC161" i="1"/>
  <c r="EB157" i="1"/>
  <c r="EC157" i="1" s="1"/>
  <c r="EC153" i="1"/>
  <c r="EB153" i="1"/>
  <c r="EB149" i="1"/>
  <c r="EC149" i="1" s="1"/>
  <c r="EC141" i="1"/>
  <c r="EC133" i="1"/>
  <c r="EC125" i="1"/>
  <c r="EC117" i="1"/>
  <c r="EC109" i="1"/>
  <c r="EC101" i="1"/>
  <c r="EC93" i="1"/>
  <c r="EC85" i="1"/>
  <c r="EC77" i="1"/>
  <c r="EC69" i="1"/>
  <c r="EC61" i="1"/>
  <c r="EC53" i="1"/>
  <c r="EB35" i="1"/>
  <c r="EC35" i="1" s="1"/>
  <c r="EB28" i="1"/>
  <c r="EC28" i="1" s="1"/>
  <c r="EB16" i="1"/>
  <c r="EC16" i="1" s="1"/>
  <c r="EB11" i="1"/>
  <c r="EC11" i="1" s="1"/>
  <c r="DX203" i="1"/>
  <c r="DT203" i="1"/>
  <c r="EA203" i="1"/>
  <c r="F19" i="1"/>
  <c r="C27" i="1" s="1"/>
  <c r="F15" i="1"/>
  <c r="C23" i="1" s="1"/>
  <c r="EC148" i="1"/>
  <c r="EB148" i="1"/>
  <c r="EB140" i="1"/>
  <c r="EC140" i="1" s="1"/>
  <c r="EC132" i="1"/>
  <c r="EB132" i="1"/>
  <c r="EB124" i="1"/>
  <c r="EC124" i="1" s="1"/>
  <c r="EC116" i="1"/>
  <c r="EB116" i="1"/>
  <c r="EB108" i="1"/>
  <c r="EC108" i="1" s="1"/>
  <c r="EC100" i="1"/>
  <c r="EB100" i="1"/>
  <c r="EB92" i="1"/>
  <c r="EC92" i="1" s="1"/>
  <c r="EC84" i="1"/>
  <c r="EB84" i="1"/>
  <c r="EB76" i="1"/>
  <c r="EC76" i="1" s="1"/>
  <c r="EC68" i="1"/>
  <c r="EB68" i="1"/>
  <c r="EB60" i="1"/>
  <c r="EC60" i="1" s="1"/>
  <c r="EC52" i="1"/>
  <c r="EB52" i="1"/>
  <c r="EB44" i="1"/>
  <c r="EC44" i="1" s="1"/>
  <c r="EC30" i="1"/>
  <c r="EB30" i="1"/>
  <c r="EB13" i="1"/>
  <c r="EC13" i="1" s="1"/>
  <c r="B14" i="1"/>
  <c r="EC33" i="1"/>
  <c r="EB33" i="1"/>
  <c r="EB29" i="1"/>
  <c r="EC29" i="1" s="1"/>
  <c r="EB19" i="1"/>
  <c r="EC19" i="1" s="1"/>
  <c r="EB15" i="1"/>
  <c r="EC15" i="1" s="1"/>
  <c r="M38" i="3"/>
  <c r="G50" i="3" s="1"/>
  <c r="I38" i="3"/>
  <c r="E38" i="3"/>
  <c r="EB147" i="1"/>
  <c r="EC147" i="1" s="1"/>
  <c r="EB143" i="1"/>
  <c r="EC143" i="1" s="1"/>
  <c r="EB139" i="1"/>
  <c r="EC139" i="1" s="1"/>
  <c r="EB135" i="1"/>
  <c r="EC135" i="1" s="1"/>
  <c r="EB131" i="1"/>
  <c r="EC131" i="1" s="1"/>
  <c r="EB127" i="1"/>
  <c r="EC127" i="1" s="1"/>
  <c r="EB123" i="1"/>
  <c r="EC123" i="1" s="1"/>
  <c r="EB119" i="1"/>
  <c r="EC119" i="1" s="1"/>
  <c r="EB115" i="1"/>
  <c r="EC115" i="1" s="1"/>
  <c r="EB111" i="1"/>
  <c r="EC111" i="1" s="1"/>
  <c r="EB107" i="1"/>
  <c r="EC107" i="1" s="1"/>
  <c r="EB103" i="1"/>
  <c r="EC103" i="1" s="1"/>
  <c r="EB99" i="1"/>
  <c r="EC99" i="1" s="1"/>
  <c r="EB95" i="1"/>
  <c r="EC95" i="1" s="1"/>
  <c r="EB91" i="1"/>
  <c r="EC91" i="1" s="1"/>
  <c r="EB87" i="1"/>
  <c r="EB83" i="1"/>
  <c r="EC83" i="1" s="1"/>
  <c r="EB79" i="1"/>
  <c r="EC79" i="1" s="1"/>
  <c r="EB75" i="1"/>
  <c r="EC75" i="1" s="1"/>
  <c r="EB71" i="1"/>
  <c r="EC71" i="1" s="1"/>
  <c r="EB67" i="1"/>
  <c r="EC67" i="1" s="1"/>
  <c r="EB63" i="1"/>
  <c r="EC63" i="1" s="1"/>
  <c r="EB59" i="1"/>
  <c r="EC59" i="1" s="1"/>
  <c r="EB55" i="1"/>
  <c r="EC55" i="1" s="1"/>
  <c r="EB51" i="1"/>
  <c r="EC51" i="1" s="1"/>
  <c r="EB47" i="1"/>
  <c r="EC47" i="1" s="1"/>
  <c r="EC45" i="1"/>
  <c r="EB43" i="1"/>
  <c r="EC43" i="1" s="1"/>
  <c r="EC41" i="1"/>
  <c r="EB39" i="1"/>
  <c r="EC39" i="1" s="1"/>
  <c r="EC36" i="1"/>
  <c r="EB34" i="1"/>
  <c r="EC34" i="1" s="1"/>
  <c r="EB12" i="1"/>
  <c r="EC12" i="1" s="1"/>
  <c r="EB10" i="1"/>
  <c r="EC10" i="1" s="1"/>
  <c r="EB8" i="1"/>
  <c r="EC8" i="1" s="1"/>
  <c r="EB6" i="1"/>
  <c r="EC6" i="1" s="1"/>
  <c r="J38" i="3"/>
  <c r="F38" i="3"/>
  <c r="G51" i="3" s="1"/>
  <c r="G18" i="2" l="1"/>
  <c r="C24" i="1"/>
  <c r="C22" i="1"/>
  <c r="L60" i="2"/>
  <c r="C26" i="1"/>
  <c r="J18" i="2"/>
  <c r="J20" i="2"/>
  <c r="J14" i="1" s="1"/>
  <c r="EB203" i="1"/>
  <c r="G43" i="2" s="1"/>
  <c r="I18" i="2"/>
  <c r="I20" i="2"/>
  <c r="J13" i="1" s="1"/>
  <c r="H18" i="2"/>
  <c r="H20" i="2"/>
  <c r="J12" i="1" s="1"/>
  <c r="EC203" i="1"/>
  <c r="I33" i="2"/>
  <c r="G33" i="2"/>
  <c r="E20" i="2"/>
  <c r="J9" i="1" s="1"/>
  <c r="I31" i="2"/>
  <c r="F18" i="2"/>
  <c r="F20" i="2"/>
  <c r="J10" i="1" s="1"/>
  <c r="G32" i="2"/>
  <c r="G41" i="2" s="1"/>
  <c r="I32" i="2"/>
  <c r="D18" i="2"/>
  <c r="D20" i="2"/>
  <c r="C25" i="1"/>
  <c r="J8" i="1" l="1"/>
  <c r="A8" i="1"/>
  <c r="D8" i="1" s="1"/>
  <c r="G22" i="2" s="1"/>
  <c r="G44" i="2"/>
  <c r="F22" i="2" l="1"/>
  <c r="I22" i="2"/>
  <c r="H22" i="2"/>
  <c r="D22" i="2"/>
  <c r="J22" i="2"/>
  <c r="E22" i="2"/>
</calcChain>
</file>

<file path=xl/sharedStrings.xml><?xml version="1.0" encoding="utf-8"?>
<sst xmlns="http://schemas.openxmlformats.org/spreadsheetml/2006/main" count="357" uniqueCount="224">
  <si>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</si>
  <si>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</si>
  <si>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</si>
  <si>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</si>
  <si>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</si>
  <si>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</si>
  <si>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</si>
  <si>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</si>
  <si>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</si>
  <si>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</si>
  <si>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</si>
  <si>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</si>
  <si>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</si>
  <si>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</si>
  <si>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</si>
  <si>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</si>
  <si>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</si>
  <si>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</si>
  <si>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</si>
  <si>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</si>
  <si>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</si>
  <si>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</si>
  <si>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</si>
  <si>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</si>
  <si>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</si>
  <si>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</si>
  <si>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</si>
  <si>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</si>
  <si>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</si>
  <si>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</si>
  <si>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</si>
  <si>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</si>
  <si>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</si>
  <si>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</si>
  <si>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</si>
  <si>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</si>
  <si>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</si>
  <si>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</si>
  <si>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</si>
  <si>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</si>
  <si>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</si>
  <si>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</si>
  <si>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</si>
  <si>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</si>
  <si>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</si>
  <si>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</si>
  <si>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</si>
  <si>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</si>
  <si>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</si>
  <si>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</si>
  <si>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</si>
  <si>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</si>
  <si>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</si>
  <si>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</si>
  <si>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</si>
  <si>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</si>
  <si>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</si>
  <si>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</si>
  <si>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</si>
  <si>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</si>
  <si>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</si>
  <si>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</si>
  <si>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</si>
  <si>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</si>
  <si>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</si>
  <si>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</si>
  <si>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</si>
  <si>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</si>
  <si>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</si>
  <si>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</si>
  <si>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</si>
  <si>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</si>
  <si>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</si>
  <si>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</si>
  <si>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</si>
  <si>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</si>
  <si>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</si>
  <si>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</si>
  <si>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</si>
  <si>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</si>
  <si>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</si>
  <si>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</si>
  <si>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</si>
  <si>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</si>
  <si>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</si>
  <si>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</si>
  <si>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</si>
  <si>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</si>
  <si>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</si>
  <si>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</si>
  <si>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</si>
  <si>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</si>
  <si>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</si>
  <si>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</si>
  <si>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</si>
  <si>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</si>
  <si>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</si>
  <si>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</si>
  <si>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</si>
  <si>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</si>
  <si>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</si>
  <si>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</si>
  <si>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</si>
  <si>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</si>
  <si>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</si>
  <si>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</si>
  <si>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</si>
  <si>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</si>
  <si>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</si>
  <si>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</si>
  <si>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</si>
  <si>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</si>
  <si>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</si>
  <si>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</si>
  <si>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</si>
  <si>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</si>
  <si>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</si>
  <si>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</si>
  <si>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</si>
  <si>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</si>
  <si>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</si>
  <si>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</si>
  <si>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</si>
  <si>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</si>
  <si>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</si>
  <si>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</si>
  <si>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</si>
  <si>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</si>
  <si>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</si>
  <si>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</si>
  <si>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</si>
  <si>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</si>
  <si>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</si>
  <si>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</si>
  <si>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</si>
  <si>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</si>
  <si>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</si>
  <si>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</si>
  <si>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</si>
  <si>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</si>
  <si>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</si>
  <si>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</si>
  <si>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</si>
  <si>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</si>
  <si>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</si>
  <si>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</si>
  <si>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</si>
  <si>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</si>
  <si>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</si>
  <si>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</si>
  <si>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</si>
  <si>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</si>
  <si>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</si>
  <si>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</si>
  <si>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</si>
  <si>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</si>
  <si>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</si>
  <si>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</si>
  <si>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</si>
  <si>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</si>
  <si>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</si>
  <si>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</si>
  <si>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</si>
  <si>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</si>
  <si>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</si>
  <si>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</si>
  <si>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</si>
  <si>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</si>
  <si>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</si>
  <si>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</si>
  <si>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</si>
  <si>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</si>
  <si>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</si>
  <si>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</si>
  <si>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</si>
  <si>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</si>
  <si>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</si>
  <si>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</si>
  <si>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2017*</t>
  </si>
  <si>
    <t>* Includes all trees infested in 2017 and earlier.</t>
  </si>
  <si>
    <t>ASPEN</t>
  </si>
  <si>
    <t>MFLNRO&amp;RD</t>
  </si>
  <si>
    <t>FH208240007</t>
  </si>
  <si>
    <t>GRID</t>
  </si>
  <si>
    <t>YES</t>
  </si>
  <si>
    <t>At</t>
  </si>
  <si>
    <t>Ct</t>
  </si>
  <si>
    <t>Misschinsinlinka</t>
  </si>
  <si>
    <t>93O 026</t>
  </si>
  <si>
    <t>Nov 28, 2019; March 1,2020</t>
  </si>
  <si>
    <t>N.Emery/T.Jenner</t>
  </si>
  <si>
    <t>PINE</t>
  </si>
  <si>
    <t>Pl</t>
  </si>
  <si>
    <t>°</t>
  </si>
  <si>
    <t>55° 14' 35.7"</t>
  </si>
  <si>
    <t>122° 54' 40.7"</t>
  </si>
  <si>
    <t>2020 SPRUCE BEETLE SURVEYS</t>
  </si>
  <si>
    <t>end in new cutblock</t>
  </si>
  <si>
    <t xml:space="preserve">900 Rd 11km,  right spur to </t>
  </si>
  <si>
    <t>BlS; SBl</t>
  </si>
  <si>
    <t>Flat-65</t>
  </si>
  <si>
    <t>several streams</t>
  </si>
  <si>
    <t>W/NW</t>
  </si>
  <si>
    <t>Flat - steep</t>
  </si>
  <si>
    <t>No</t>
  </si>
  <si>
    <t>Lynx</t>
  </si>
  <si>
    <t>Snowmobile</t>
  </si>
  <si>
    <t>4WD and quad</t>
  </si>
  <si>
    <t>Adjacent cutblock, establish new roads</t>
  </si>
  <si>
    <t>Existing</t>
  </si>
  <si>
    <t>Low-Mod</t>
  </si>
  <si>
    <t>Currently low, historically high</t>
  </si>
  <si>
    <t>Minor 2020</t>
  </si>
  <si>
    <t>Determine operational feasability</t>
  </si>
  <si>
    <t xml:space="preserve">Monitor with detailed </t>
  </si>
  <si>
    <t>heli surveys and future</t>
  </si>
  <si>
    <t>ground surveys</t>
  </si>
  <si>
    <t>and salvage value/potential</t>
  </si>
  <si>
    <t xml:space="preserve">The infestation summary indicates a decreasing population with the vast majority of attacked trees becoming 3 years </t>
  </si>
  <si>
    <t>old this spring. The relatviely few currently infested trees will result in a minor flight in the spring of 2020 though likely</t>
  </si>
  <si>
    <t xml:space="preserve">later spring due to the elevation.   While some susceptible timber remains (though quite open timber and mixed with </t>
  </si>
  <si>
    <t>significant open NCBr patches), it is unlikely to attract an increasing spruce beetle infestation.   Salvage potential</t>
  </si>
  <si>
    <t>should be explored though may be too late to be economically viable.  The northern portion of the poly was dropped due</t>
  </si>
  <si>
    <t xml:space="preserve">to the majority being open NCBr and open timber.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</si>
</sst>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7" fillId="0" borderId="0" xfId="0" applyFont="1"/>
    <xf numFmtId="0" fontId="0" fillId="0" borderId="0" xfId="0" applyBorder="1" applyAlignment="1"/>
    <xf numFmtId="0" fontId="18" fillId="6" borderId="0" xfId="0" applyFont="1" applyFill="1" applyBorder="1" applyAlignment="1">
      <alignment horizontal="left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0" fillId="0" borderId="30" xfId="0" applyBorder="1" applyAlignment="1">
      <alignment horizontal="centerContinuous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6" borderId="0" xfId="0" applyFont="1" applyFill="1" applyBorder="1" applyAlignment="1"/>
    <xf numFmtId="14" fontId="7" fillId="0" borderId="17" xfId="0" applyNumberFormat="1" applyFont="1" applyBorder="1" applyAlignment="1">
      <alignment horizontal="left"/>
    </xf>
    <xf numFmtId="14" fontId="7" fillId="0" borderId="17" xfId="0" applyNumberFormat="1" applyFont="1" applyBorder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workbookViewId="0">
      <selection activeCell="H4" sqref="H4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185</v>
      </c>
      <c r="AB1" s="32" t="s">
        <v>186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185</v>
      </c>
      <c r="AL1" s="32" t="s">
        <v>192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185</v>
      </c>
      <c r="AV1" s="32" t="s">
        <v>186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185</v>
      </c>
      <c r="BF1" s="32" t="s">
        <v>186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185</v>
      </c>
      <c r="BP1" s="32" t="s">
        <v>186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185</v>
      </c>
      <c r="BZ1" s="32" t="s">
        <v>186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185</v>
      </c>
      <c r="CJ1" s="32" t="s">
        <v>186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185</v>
      </c>
      <c r="CT1" s="32" t="s">
        <v>186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185</v>
      </c>
      <c r="DD1" s="32" t="s">
        <v>186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187</v>
      </c>
      <c r="B3" s="6" t="s">
        <v>188</v>
      </c>
      <c r="C3" s="6">
        <v>21</v>
      </c>
      <c r="D3" s="6">
        <v>50</v>
      </c>
      <c r="E3" s="6">
        <v>4500</v>
      </c>
      <c r="F3" s="170" t="s">
        <v>189</v>
      </c>
      <c r="G3" s="6" t="s">
        <v>194</v>
      </c>
      <c r="H3" s="6" t="s">
        <v>195</v>
      </c>
      <c r="I3" s="6" t="s">
        <v>181</v>
      </c>
      <c r="J3" s="6" t="s">
        <v>182</v>
      </c>
      <c r="K3" s="6" t="s">
        <v>183</v>
      </c>
      <c r="L3" s="6" t="s">
        <v>190</v>
      </c>
      <c r="M3" s="6" t="s">
        <v>184</v>
      </c>
      <c r="N3" s="6">
        <v>1</v>
      </c>
      <c r="O3" s="6">
        <v>0</v>
      </c>
      <c r="P3" s="42">
        <v>1</v>
      </c>
      <c r="Q3" s="10">
        <v>0</v>
      </c>
      <c r="R3" s="10">
        <v>100</v>
      </c>
      <c r="S3" s="9">
        <v>2</v>
      </c>
      <c r="T3" s="10"/>
      <c r="U3" s="10"/>
      <c r="V3" s="10"/>
      <c r="W3" s="10"/>
      <c r="X3" s="10"/>
      <c r="Y3" s="10"/>
      <c r="Z3" s="10">
        <v>1</v>
      </c>
      <c r="AA3" s="10"/>
      <c r="AB3" s="10"/>
      <c r="AC3" s="9"/>
      <c r="AD3" s="10"/>
      <c r="AE3" s="10"/>
      <c r="AF3" s="10"/>
      <c r="AG3" s="10"/>
      <c r="AH3" s="10"/>
      <c r="AI3" s="10"/>
      <c r="AJ3" s="10"/>
      <c r="AK3" s="10"/>
      <c r="AL3" s="10"/>
      <c r="AM3" s="9">
        <v>2</v>
      </c>
      <c r="AN3" s="10"/>
      <c r="AO3" s="10"/>
      <c r="AP3" s="10"/>
      <c r="AQ3" s="10"/>
      <c r="AR3" s="10"/>
      <c r="AS3" s="10"/>
      <c r="AT3" s="10"/>
      <c r="AU3" s="10"/>
      <c r="AV3" s="10"/>
      <c r="AW3" s="9"/>
      <c r="AX3" s="10"/>
      <c r="AY3" s="10"/>
      <c r="AZ3" s="10"/>
      <c r="BA3" s="10"/>
      <c r="BB3" s="10"/>
      <c r="BC3" s="10"/>
      <c r="BD3" s="10"/>
      <c r="BE3" s="10"/>
      <c r="BF3" s="10"/>
      <c r="BG3" s="9"/>
      <c r="BH3" s="10"/>
      <c r="BI3" s="10"/>
      <c r="BJ3" s="10"/>
      <c r="BK3" s="10"/>
      <c r="BL3" s="10"/>
      <c r="BM3" s="10"/>
      <c r="BN3" s="10">
        <v>1</v>
      </c>
      <c r="BO3" s="10"/>
      <c r="BP3" s="10"/>
      <c r="BQ3" s="9"/>
      <c r="BR3" s="10"/>
      <c r="BS3" s="10"/>
      <c r="BT3" s="10"/>
      <c r="BU3" s="10"/>
      <c r="BV3" s="10"/>
      <c r="BW3" s="10"/>
      <c r="BX3" s="10"/>
      <c r="BY3" s="10"/>
      <c r="BZ3" s="10"/>
      <c r="CA3" s="9"/>
      <c r="CB3" s="10"/>
      <c r="CC3" s="10"/>
      <c r="CD3" s="10"/>
      <c r="CE3" s="10"/>
      <c r="CF3" s="10"/>
      <c r="CG3" s="10"/>
      <c r="CH3" s="10"/>
      <c r="CI3" s="10"/>
      <c r="CJ3" s="10"/>
      <c r="CK3" s="9">
        <v>1</v>
      </c>
      <c r="CL3" s="10"/>
      <c r="CM3" s="10"/>
      <c r="CN3" s="10"/>
      <c r="CO3" s="10"/>
      <c r="CP3" s="10"/>
      <c r="CQ3" s="10"/>
      <c r="CR3" s="10"/>
      <c r="CS3" s="10"/>
      <c r="CT3" s="10"/>
      <c r="CU3" s="9"/>
      <c r="CV3" s="10"/>
      <c r="CW3" s="10"/>
      <c r="CX3" s="10"/>
      <c r="CY3" s="10"/>
      <c r="CZ3" s="10"/>
      <c r="DA3" s="10"/>
      <c r="DB3" s="10"/>
      <c r="DC3" s="10"/>
      <c r="DD3" s="10"/>
      <c r="DE3" s="36">
        <v>1</v>
      </c>
      <c r="DF3" s="10">
        <v>4</v>
      </c>
      <c r="DG3" s="10">
        <v>0</v>
      </c>
      <c r="DH3" s="10">
        <v>3</v>
      </c>
      <c r="DI3" s="10">
        <v>0</v>
      </c>
      <c r="DJ3" s="10">
        <v>0</v>
      </c>
      <c r="DK3" s="10">
        <v>3</v>
      </c>
      <c r="DL3" s="10">
        <v>0</v>
      </c>
      <c r="DM3" s="10">
        <v>23</v>
      </c>
      <c r="DN3" s="10">
        <v>0</v>
      </c>
      <c r="DO3" s="10">
        <v>0</v>
      </c>
      <c r="DP3" s="16"/>
      <c r="DQ3" s="6">
        <f>IF(R3&gt;=1,1,0)</f>
        <v>1</v>
      </c>
      <c r="DR3" s="6">
        <f t="shared" ref="DR3:EA3" si="0">S3+AC3+AM3+AW3+BG3+BQ3+CA3+CK3+CU3</f>
        <v>5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2</v>
      </c>
      <c r="DZ3" s="6">
        <f t="shared" si="0"/>
        <v>0</v>
      </c>
      <c r="EA3" s="6">
        <f t="shared" si="0"/>
        <v>0</v>
      </c>
      <c r="EB3" s="6">
        <f>DR3+DS3+DT3+DU3+DV3+DW3+DX3</f>
        <v>5</v>
      </c>
      <c r="EC3" s="6">
        <f>DY3+DZ3+EA3+EB3</f>
        <v>7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O4" s="6">
        <v>0</v>
      </c>
      <c r="P4" s="42">
        <v>1</v>
      </c>
      <c r="Q4" s="10">
        <v>100</v>
      </c>
      <c r="R4" s="10">
        <v>200</v>
      </c>
      <c r="S4" s="9"/>
      <c r="T4" s="10"/>
      <c r="U4" s="10"/>
      <c r="V4" s="10"/>
      <c r="W4" s="10"/>
      <c r="X4" s="10"/>
      <c r="Y4" s="10"/>
      <c r="Z4" s="10">
        <v>2</v>
      </c>
      <c r="AA4" s="10"/>
      <c r="AB4" s="10"/>
      <c r="AC4" s="9">
        <v>1</v>
      </c>
      <c r="AD4" s="10"/>
      <c r="AE4" s="10"/>
      <c r="AF4" s="10"/>
      <c r="AG4" s="10"/>
      <c r="AH4" s="10"/>
      <c r="AI4" s="10"/>
      <c r="AJ4" s="10">
        <v>1</v>
      </c>
      <c r="AK4" s="10"/>
      <c r="AL4" s="10"/>
      <c r="AM4" s="9">
        <v>1</v>
      </c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>
        <v>1</v>
      </c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>
        <v>1</v>
      </c>
      <c r="DF4" s="10">
        <v>4</v>
      </c>
      <c r="DG4" s="10">
        <v>0</v>
      </c>
      <c r="DH4" s="10">
        <v>5</v>
      </c>
      <c r="DI4" s="10">
        <v>0</v>
      </c>
      <c r="DJ4" s="10">
        <v>0</v>
      </c>
      <c r="DK4" s="10">
        <v>3</v>
      </c>
      <c r="DL4" s="10">
        <v>0</v>
      </c>
      <c r="DM4" s="10">
        <v>3</v>
      </c>
      <c r="DN4" s="10">
        <v>0</v>
      </c>
      <c r="DO4" s="10">
        <v>0</v>
      </c>
      <c r="DP4" s="16"/>
      <c r="DQ4" s="6">
        <f t="shared" ref="DQ4:DQ19" si="1">IF(R4&gt;=1,1,0)</f>
        <v>1</v>
      </c>
      <c r="DR4" s="6">
        <f t="shared" ref="DR4:DR19" si="2">S4+AC4+AM4+AW4+BG4+BQ4+CA4+CK4+CU4</f>
        <v>3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3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3</v>
      </c>
      <c r="EC4" s="6">
        <f t="shared" ref="EC4:EC19" si="5">DY4+DZ4+EA4+EB4</f>
        <v>6</v>
      </c>
      <c r="ED4" s="6">
        <f t="shared" ref="ED4:ED19" si="6">IF(DF4&gt;=1,1,0)</f>
        <v>1</v>
      </c>
      <c r="EE4" s="6">
        <f t="shared" ref="EE4:EE19" si="7">IF(DK4&gt;=1,1,0)</f>
        <v>1</v>
      </c>
    </row>
    <row r="5" spans="1:135" x14ac:dyDescent="0.2">
      <c r="N5" s="6">
        <v>3</v>
      </c>
      <c r="O5" s="6">
        <v>1</v>
      </c>
      <c r="P5" s="42">
        <v>1</v>
      </c>
      <c r="Q5" s="10">
        <v>200</v>
      </c>
      <c r="R5" s="10">
        <v>300</v>
      </c>
      <c r="S5" s="9"/>
      <c r="T5" s="10"/>
      <c r="U5" s="10"/>
      <c r="V5" s="10"/>
      <c r="W5" s="10"/>
      <c r="X5" s="10"/>
      <c r="Y5" s="10"/>
      <c r="Z5" s="10">
        <v>1</v>
      </c>
      <c r="AA5" s="10"/>
      <c r="AB5" s="10"/>
      <c r="AC5" s="9">
        <v>1</v>
      </c>
      <c r="AD5" s="10"/>
      <c r="AE5" s="10"/>
      <c r="AF5" s="10"/>
      <c r="AG5" s="10"/>
      <c r="AH5" s="10">
        <v>1</v>
      </c>
      <c r="AI5" s="10"/>
      <c r="AJ5" s="10">
        <v>2</v>
      </c>
      <c r="AK5" s="10"/>
      <c r="AL5" s="10"/>
      <c r="AM5" s="9"/>
      <c r="AN5" s="10"/>
      <c r="AO5" s="10"/>
      <c r="AP5" s="10"/>
      <c r="AQ5" s="10"/>
      <c r="AR5" s="10"/>
      <c r="AS5" s="10"/>
      <c r="AT5" s="10">
        <v>3</v>
      </c>
      <c r="AU5" s="10"/>
      <c r="AV5" s="10"/>
      <c r="AW5" s="9">
        <v>1</v>
      </c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>
        <v>1</v>
      </c>
      <c r="BO5" s="10"/>
      <c r="BP5" s="10"/>
      <c r="BQ5" s="9">
        <v>1</v>
      </c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>
        <v>1</v>
      </c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>
        <v>2</v>
      </c>
      <c r="DF5" s="10">
        <v>4</v>
      </c>
      <c r="DG5" s="10">
        <v>0</v>
      </c>
      <c r="DH5" s="10">
        <v>3</v>
      </c>
      <c r="DI5" s="10">
        <v>0</v>
      </c>
      <c r="DJ5" s="10">
        <v>0</v>
      </c>
      <c r="DK5" s="10">
        <v>0</v>
      </c>
      <c r="DL5" s="10">
        <v>0</v>
      </c>
      <c r="DM5" s="10">
        <v>0</v>
      </c>
      <c r="DN5" s="10">
        <v>0</v>
      </c>
      <c r="DO5" s="10">
        <v>0</v>
      </c>
      <c r="DP5" s="16"/>
      <c r="DQ5" s="6">
        <f t="shared" si="1"/>
        <v>1</v>
      </c>
      <c r="DR5" s="6">
        <f t="shared" si="2"/>
        <v>3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2</v>
      </c>
      <c r="DX5" s="6">
        <f t="shared" si="3"/>
        <v>0</v>
      </c>
      <c r="DY5" s="6">
        <f t="shared" si="3"/>
        <v>7</v>
      </c>
      <c r="DZ5" s="6">
        <f t="shared" si="3"/>
        <v>0</v>
      </c>
      <c r="EA5" s="6">
        <f t="shared" si="3"/>
        <v>0</v>
      </c>
      <c r="EB5" s="6">
        <f t="shared" si="4"/>
        <v>5</v>
      </c>
      <c r="EC5" s="6">
        <f t="shared" si="5"/>
        <v>12</v>
      </c>
      <c r="ED5" s="6">
        <f t="shared" si="6"/>
        <v>1</v>
      </c>
      <c r="EE5" s="6">
        <f t="shared" si="7"/>
        <v>0</v>
      </c>
    </row>
    <row r="6" spans="1:135" x14ac:dyDescent="0.2">
      <c r="L6" s="6" t="s">
        <v>193</v>
      </c>
      <c r="N6" s="6">
        <v>4</v>
      </c>
      <c r="O6" s="6">
        <v>1</v>
      </c>
      <c r="P6" s="42">
        <v>1</v>
      </c>
      <c r="Q6" s="10">
        <v>300</v>
      </c>
      <c r="R6" s="10">
        <v>400</v>
      </c>
      <c r="S6" s="9"/>
      <c r="T6" s="10"/>
      <c r="U6" s="10"/>
      <c r="V6" s="10"/>
      <c r="W6" s="10"/>
      <c r="X6" s="10"/>
      <c r="Y6" s="10"/>
      <c r="Z6" s="10">
        <v>6</v>
      </c>
      <c r="AA6" s="10"/>
      <c r="AB6" s="10"/>
      <c r="AC6" s="9">
        <v>3</v>
      </c>
      <c r="AD6" s="10"/>
      <c r="AE6" s="10"/>
      <c r="AF6" s="10"/>
      <c r="AG6" s="10"/>
      <c r="AH6" s="10"/>
      <c r="AI6" s="10"/>
      <c r="AJ6" s="10">
        <v>3</v>
      </c>
      <c r="AK6" s="10"/>
      <c r="AL6" s="10"/>
      <c r="AM6" s="9">
        <v>1</v>
      </c>
      <c r="AN6" s="10"/>
      <c r="AO6" s="10"/>
      <c r="AP6" s="10"/>
      <c r="AQ6" s="10"/>
      <c r="AR6" s="10">
        <v>1</v>
      </c>
      <c r="AS6" s="10"/>
      <c r="AT6" s="10">
        <v>5</v>
      </c>
      <c r="AU6" s="10"/>
      <c r="AV6" s="10"/>
      <c r="AW6" s="9"/>
      <c r="AX6" s="10"/>
      <c r="AY6" s="10"/>
      <c r="AZ6" s="10"/>
      <c r="BA6" s="10"/>
      <c r="BB6" s="10">
        <v>1</v>
      </c>
      <c r="BC6" s="10"/>
      <c r="BD6" s="10">
        <v>1</v>
      </c>
      <c r="BE6" s="10"/>
      <c r="BF6" s="10"/>
      <c r="BG6" s="9">
        <v>1</v>
      </c>
      <c r="BH6" s="10"/>
      <c r="BI6" s="10"/>
      <c r="BJ6" s="10"/>
      <c r="BK6" s="10"/>
      <c r="BL6" s="10">
        <v>2</v>
      </c>
      <c r="BM6" s="10"/>
      <c r="BN6" s="10">
        <v>3</v>
      </c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>
        <v>1</v>
      </c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1</v>
      </c>
      <c r="DR6" s="6">
        <f t="shared" si="2"/>
        <v>5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5</v>
      </c>
      <c r="DX6" s="6">
        <f t="shared" si="3"/>
        <v>0</v>
      </c>
      <c r="DY6" s="6">
        <f t="shared" si="3"/>
        <v>18</v>
      </c>
      <c r="DZ6" s="6">
        <f t="shared" si="3"/>
        <v>0</v>
      </c>
      <c r="EA6" s="6">
        <f t="shared" si="3"/>
        <v>0</v>
      </c>
      <c r="EB6" s="6">
        <f t="shared" si="4"/>
        <v>10</v>
      </c>
      <c r="EC6" s="6">
        <f t="shared" si="5"/>
        <v>28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O7" s="6">
        <v>1</v>
      </c>
      <c r="P7" s="42">
        <v>1</v>
      </c>
      <c r="Q7" s="10">
        <v>400</v>
      </c>
      <c r="R7" s="10">
        <v>500</v>
      </c>
      <c r="S7" s="9">
        <v>1</v>
      </c>
      <c r="T7" s="10"/>
      <c r="U7" s="10"/>
      <c r="V7" s="10"/>
      <c r="W7" s="10"/>
      <c r="X7" s="10"/>
      <c r="Y7" s="10"/>
      <c r="Z7" s="10">
        <v>4</v>
      </c>
      <c r="AA7" s="10"/>
      <c r="AB7" s="10"/>
      <c r="AC7" s="9">
        <v>1</v>
      </c>
      <c r="AD7" s="10"/>
      <c r="AE7" s="10"/>
      <c r="AF7" s="10"/>
      <c r="AG7" s="10"/>
      <c r="AH7" s="10"/>
      <c r="AI7" s="10"/>
      <c r="AJ7" s="10">
        <v>7</v>
      </c>
      <c r="AK7" s="10"/>
      <c r="AL7" s="10"/>
      <c r="AM7" s="9">
        <v>2</v>
      </c>
      <c r="AN7" s="10"/>
      <c r="AO7" s="10"/>
      <c r="AP7" s="10">
        <v>1</v>
      </c>
      <c r="AQ7" s="10"/>
      <c r="AR7" s="10"/>
      <c r="AS7" s="10"/>
      <c r="AT7" s="10">
        <v>8</v>
      </c>
      <c r="AU7" s="10"/>
      <c r="AV7" s="10"/>
      <c r="AW7" s="9"/>
      <c r="AX7" s="10"/>
      <c r="AY7" s="10"/>
      <c r="AZ7" s="10"/>
      <c r="BA7" s="10"/>
      <c r="BB7" s="10"/>
      <c r="BC7" s="10"/>
      <c r="BD7" s="10">
        <v>3</v>
      </c>
      <c r="BE7" s="10"/>
      <c r="BF7" s="10"/>
      <c r="BG7" s="9"/>
      <c r="BH7" s="10"/>
      <c r="BI7" s="10"/>
      <c r="BJ7" s="10"/>
      <c r="BK7" s="10"/>
      <c r="BL7" s="10"/>
      <c r="BM7" s="10"/>
      <c r="BN7" s="10">
        <v>1</v>
      </c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>
        <v>1</v>
      </c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1</v>
      </c>
      <c r="DR7" s="6">
        <f t="shared" si="2"/>
        <v>4</v>
      </c>
      <c r="DS7" s="6">
        <f t="shared" si="3"/>
        <v>0</v>
      </c>
      <c r="DT7" s="6">
        <f t="shared" si="3"/>
        <v>0</v>
      </c>
      <c r="DU7" s="6">
        <f t="shared" si="3"/>
        <v>1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24</v>
      </c>
      <c r="DZ7" s="6">
        <f t="shared" si="3"/>
        <v>0</v>
      </c>
      <c r="EA7" s="6">
        <f t="shared" si="3"/>
        <v>0</v>
      </c>
      <c r="EB7" s="6">
        <f t="shared" si="4"/>
        <v>5</v>
      </c>
      <c r="EC7" s="6">
        <f t="shared" si="5"/>
        <v>29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162.44444444444446</v>
      </c>
      <c r="D8" s="6">
        <f>A8*D3</f>
        <v>8122.2222222222226</v>
      </c>
      <c r="I8" s="96" t="s">
        <v>54</v>
      </c>
      <c r="J8" s="6">
        <f>TOTALS!D20*D3</f>
        <v>1744.4444444444443</v>
      </c>
      <c r="N8" s="6">
        <v>6</v>
      </c>
      <c r="O8" s="6">
        <v>1</v>
      </c>
      <c r="P8" s="42">
        <v>1</v>
      </c>
      <c r="Q8" s="10">
        <v>500</v>
      </c>
      <c r="R8" s="10">
        <v>600</v>
      </c>
      <c r="S8" s="9">
        <v>1</v>
      </c>
      <c r="T8" s="10"/>
      <c r="U8" s="10"/>
      <c r="V8" s="10"/>
      <c r="W8" s="10"/>
      <c r="X8" s="10"/>
      <c r="Y8" s="10"/>
      <c r="Z8" s="10">
        <v>1</v>
      </c>
      <c r="AA8" s="10"/>
      <c r="AB8" s="10"/>
      <c r="AC8" s="9"/>
      <c r="AD8" s="10"/>
      <c r="AE8" s="10"/>
      <c r="AF8" s="10"/>
      <c r="AG8" s="10"/>
      <c r="AH8" s="10"/>
      <c r="AI8" s="10"/>
      <c r="AJ8" s="10">
        <v>1</v>
      </c>
      <c r="AK8" s="10"/>
      <c r="AL8" s="10"/>
      <c r="AM8" s="9">
        <v>3</v>
      </c>
      <c r="AN8" s="10">
        <v>1</v>
      </c>
      <c r="AO8" s="10"/>
      <c r="AP8" s="10"/>
      <c r="AQ8" s="10"/>
      <c r="AR8" s="10"/>
      <c r="AS8" s="10"/>
      <c r="AT8" s="10">
        <v>4</v>
      </c>
      <c r="AU8" s="10"/>
      <c r="AV8" s="10"/>
      <c r="AW8" s="9">
        <v>2</v>
      </c>
      <c r="AX8" s="10"/>
      <c r="AY8" s="10"/>
      <c r="AZ8" s="10"/>
      <c r="BA8" s="10"/>
      <c r="BB8" s="10"/>
      <c r="BC8" s="10"/>
      <c r="BD8" s="10"/>
      <c r="BE8" s="10"/>
      <c r="BF8" s="10"/>
      <c r="BG8" s="9">
        <v>2</v>
      </c>
      <c r="BH8" s="10">
        <v>1</v>
      </c>
      <c r="BI8" s="10"/>
      <c r="BJ8" s="10"/>
      <c r="BK8" s="10"/>
      <c r="BL8" s="10"/>
      <c r="BM8" s="10"/>
      <c r="BN8" s="10">
        <v>1</v>
      </c>
      <c r="BO8" s="10"/>
      <c r="BP8" s="10"/>
      <c r="BQ8" s="9"/>
      <c r="BR8" s="10"/>
      <c r="BS8" s="10"/>
      <c r="BT8" s="10"/>
      <c r="BU8" s="10"/>
      <c r="BV8" s="10"/>
      <c r="BW8" s="10"/>
      <c r="BX8" s="10">
        <v>2</v>
      </c>
      <c r="BY8" s="10"/>
      <c r="BZ8" s="10"/>
      <c r="CA8" s="9"/>
      <c r="CB8" s="10"/>
      <c r="CC8" s="10"/>
      <c r="CD8" s="10"/>
      <c r="CE8" s="10"/>
      <c r="CF8" s="10"/>
      <c r="CG8" s="10"/>
      <c r="CH8" s="10">
        <v>2</v>
      </c>
      <c r="CI8" s="10"/>
      <c r="CJ8" s="10"/>
      <c r="CK8" s="9"/>
      <c r="CL8" s="10"/>
      <c r="CM8" s="10"/>
      <c r="CN8" s="10"/>
      <c r="CO8" s="10"/>
      <c r="CP8" s="10">
        <v>1</v>
      </c>
      <c r="CQ8" s="10"/>
      <c r="CR8" s="10"/>
      <c r="CS8" s="10"/>
      <c r="CT8" s="10"/>
      <c r="CU8" s="9"/>
      <c r="CV8" s="10"/>
      <c r="CW8" s="10"/>
      <c r="CX8" s="10"/>
      <c r="CY8" s="10"/>
      <c r="CZ8" s="10">
        <v>1</v>
      </c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1</v>
      </c>
      <c r="DR8" s="6">
        <f t="shared" si="2"/>
        <v>8</v>
      </c>
      <c r="DS8" s="6">
        <f t="shared" si="3"/>
        <v>2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2</v>
      </c>
      <c r="DX8" s="6">
        <f t="shared" si="3"/>
        <v>0</v>
      </c>
      <c r="DY8" s="6">
        <f t="shared" si="3"/>
        <v>11</v>
      </c>
      <c r="DZ8" s="6">
        <f t="shared" si="3"/>
        <v>0</v>
      </c>
      <c r="EA8" s="6">
        <f t="shared" si="3"/>
        <v>0</v>
      </c>
      <c r="EB8" s="6">
        <f t="shared" si="4"/>
        <v>12</v>
      </c>
      <c r="EC8" s="6">
        <f t="shared" si="5"/>
        <v>23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88.8888888888889</v>
      </c>
      <c r="N9" s="6">
        <v>7</v>
      </c>
      <c r="O9" s="6">
        <v>1</v>
      </c>
      <c r="P9" s="42">
        <v>1</v>
      </c>
      <c r="Q9" s="10">
        <v>600</v>
      </c>
      <c r="R9" s="10">
        <v>700</v>
      </c>
      <c r="S9" s="9">
        <v>1</v>
      </c>
      <c r="T9" s="10"/>
      <c r="U9" s="10"/>
      <c r="V9" s="10"/>
      <c r="W9" s="10"/>
      <c r="X9" s="10"/>
      <c r="Y9" s="10"/>
      <c r="Z9" s="10">
        <v>10</v>
      </c>
      <c r="AA9" s="10"/>
      <c r="AB9" s="10"/>
      <c r="AC9" s="9">
        <v>1</v>
      </c>
      <c r="AD9" s="10"/>
      <c r="AE9" s="10"/>
      <c r="AF9" s="10"/>
      <c r="AG9" s="10"/>
      <c r="AH9" s="10"/>
      <c r="AI9" s="10"/>
      <c r="AJ9" s="10">
        <v>1</v>
      </c>
      <c r="AK9" s="10"/>
      <c r="AL9" s="10"/>
      <c r="AM9" s="9">
        <v>1</v>
      </c>
      <c r="AN9" s="10"/>
      <c r="AO9" s="10"/>
      <c r="AP9" s="10"/>
      <c r="AQ9" s="10"/>
      <c r="AR9" s="10"/>
      <c r="AS9" s="10"/>
      <c r="AT9" s="10">
        <v>4</v>
      </c>
      <c r="AU9" s="10"/>
      <c r="AV9" s="10"/>
      <c r="AW9" s="9"/>
      <c r="AX9" s="10"/>
      <c r="AY9" s="10"/>
      <c r="AZ9" s="10"/>
      <c r="BA9" s="10"/>
      <c r="BB9" s="10"/>
      <c r="BC9" s="10"/>
      <c r="BD9" s="10">
        <v>3</v>
      </c>
      <c r="BE9" s="10"/>
      <c r="BF9" s="10"/>
      <c r="BG9" s="9">
        <v>1</v>
      </c>
      <c r="BH9" s="10"/>
      <c r="BI9" s="10"/>
      <c r="BJ9" s="10"/>
      <c r="BK9" s="10"/>
      <c r="BL9" s="10"/>
      <c r="BM9" s="10"/>
      <c r="BN9" s="10">
        <v>4</v>
      </c>
      <c r="BO9" s="10"/>
      <c r="BP9" s="10"/>
      <c r="BQ9" s="9">
        <v>1</v>
      </c>
      <c r="BR9" s="10"/>
      <c r="BS9" s="10"/>
      <c r="BT9" s="10">
        <v>1</v>
      </c>
      <c r="BU9" s="10"/>
      <c r="BV9" s="10"/>
      <c r="BW9" s="10"/>
      <c r="BX9" s="10">
        <v>1</v>
      </c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1</v>
      </c>
      <c r="DR9" s="6">
        <f t="shared" si="2"/>
        <v>5</v>
      </c>
      <c r="DS9" s="6">
        <f t="shared" si="3"/>
        <v>0</v>
      </c>
      <c r="DT9" s="6">
        <f t="shared" si="3"/>
        <v>0</v>
      </c>
      <c r="DU9" s="6">
        <f t="shared" si="3"/>
        <v>1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23</v>
      </c>
      <c r="DZ9" s="6">
        <f t="shared" si="3"/>
        <v>0</v>
      </c>
      <c r="EA9" s="6">
        <f t="shared" si="3"/>
        <v>0</v>
      </c>
      <c r="EB9" s="6">
        <f t="shared" si="4"/>
        <v>6</v>
      </c>
      <c r="EC9" s="6">
        <f t="shared" si="5"/>
        <v>29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O10" s="6">
        <v>1</v>
      </c>
      <c r="P10" s="42">
        <v>1</v>
      </c>
      <c r="Q10" s="10">
        <v>700</v>
      </c>
      <c r="R10" s="10">
        <v>800</v>
      </c>
      <c r="S10" s="9">
        <v>5</v>
      </c>
      <c r="T10" s="10"/>
      <c r="U10" s="10"/>
      <c r="V10" s="10"/>
      <c r="W10" s="10"/>
      <c r="X10" s="10">
        <v>1</v>
      </c>
      <c r="Y10" s="10"/>
      <c r="Z10" s="10">
        <v>5</v>
      </c>
      <c r="AA10" s="10"/>
      <c r="AB10" s="10"/>
      <c r="AC10" s="9"/>
      <c r="AD10" s="10"/>
      <c r="AE10" s="10"/>
      <c r="AF10" s="10"/>
      <c r="AG10" s="10"/>
      <c r="AH10" s="10"/>
      <c r="AI10" s="10"/>
      <c r="AJ10" s="10">
        <v>6</v>
      </c>
      <c r="AK10" s="10"/>
      <c r="AL10" s="10"/>
      <c r="AM10" s="9">
        <v>2</v>
      </c>
      <c r="AN10" s="10"/>
      <c r="AO10" s="10"/>
      <c r="AP10" s="10"/>
      <c r="AQ10" s="10"/>
      <c r="AR10" s="10">
        <v>2</v>
      </c>
      <c r="AS10" s="10"/>
      <c r="AT10" s="10">
        <v>10</v>
      </c>
      <c r="AU10" s="10"/>
      <c r="AV10" s="10"/>
      <c r="AW10" s="9"/>
      <c r="AX10" s="10"/>
      <c r="AY10" s="10"/>
      <c r="AZ10" s="10"/>
      <c r="BA10" s="10"/>
      <c r="BB10" s="10">
        <v>1</v>
      </c>
      <c r="BC10" s="10"/>
      <c r="BD10" s="10">
        <v>1</v>
      </c>
      <c r="BE10" s="10"/>
      <c r="BF10" s="10"/>
      <c r="BG10" s="9"/>
      <c r="BH10" s="10"/>
      <c r="BI10" s="10"/>
      <c r="BJ10" s="10"/>
      <c r="BK10" s="10"/>
      <c r="BL10" s="10"/>
      <c r="BM10" s="10"/>
      <c r="BN10" s="10">
        <v>2</v>
      </c>
      <c r="BO10" s="10"/>
      <c r="BP10" s="10"/>
      <c r="BQ10" s="9"/>
      <c r="BR10" s="10"/>
      <c r="BS10" s="10"/>
      <c r="BT10" s="10"/>
      <c r="BU10" s="10"/>
      <c r="BV10" s="10"/>
      <c r="BW10" s="10"/>
      <c r="BX10" s="10">
        <v>1</v>
      </c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1</v>
      </c>
      <c r="DR10" s="6">
        <f t="shared" si="2"/>
        <v>7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4</v>
      </c>
      <c r="DX10" s="6">
        <f t="shared" si="3"/>
        <v>0</v>
      </c>
      <c r="DY10" s="6">
        <f t="shared" si="3"/>
        <v>25</v>
      </c>
      <c r="DZ10" s="6">
        <f t="shared" si="3"/>
        <v>0</v>
      </c>
      <c r="EA10" s="6">
        <f t="shared" si="3"/>
        <v>0</v>
      </c>
      <c r="EB10" s="6">
        <f t="shared" si="4"/>
        <v>11</v>
      </c>
      <c r="EC10" s="6">
        <f t="shared" si="5"/>
        <v>36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55.555555555555557</v>
      </c>
      <c r="N11" s="6">
        <v>9</v>
      </c>
      <c r="O11" s="6">
        <v>1</v>
      </c>
      <c r="P11" s="42">
        <v>1</v>
      </c>
      <c r="Q11" s="10">
        <v>800</v>
      </c>
      <c r="R11" s="10">
        <v>900</v>
      </c>
      <c r="S11" s="9"/>
      <c r="T11" s="10"/>
      <c r="U11" s="10"/>
      <c r="V11" s="10"/>
      <c r="W11" s="10"/>
      <c r="X11" s="10"/>
      <c r="Y11" s="10"/>
      <c r="Z11" s="10">
        <v>11</v>
      </c>
      <c r="AA11" s="10"/>
      <c r="AB11" s="10"/>
      <c r="AC11" s="9">
        <v>1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9">
        <v>1</v>
      </c>
      <c r="AN11" s="10"/>
      <c r="AO11" s="10"/>
      <c r="AP11" s="10"/>
      <c r="AQ11" s="10"/>
      <c r="AR11" s="10"/>
      <c r="AS11" s="10"/>
      <c r="AT11" s="10">
        <v>8</v>
      </c>
      <c r="AU11" s="10"/>
      <c r="AV11" s="10"/>
      <c r="AW11" s="9"/>
      <c r="AX11" s="10"/>
      <c r="AY11" s="10"/>
      <c r="AZ11" s="10"/>
      <c r="BA11" s="10"/>
      <c r="BB11" s="10"/>
      <c r="BC11" s="10"/>
      <c r="BD11" s="10">
        <v>1</v>
      </c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>
        <v>1</v>
      </c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>
        <v>1</v>
      </c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1</v>
      </c>
      <c r="DR11" s="6">
        <f t="shared" si="2"/>
        <v>2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1</v>
      </c>
      <c r="DX11" s="6">
        <f t="shared" si="3"/>
        <v>0</v>
      </c>
      <c r="DY11" s="6">
        <f t="shared" si="3"/>
        <v>21</v>
      </c>
      <c r="DZ11" s="6">
        <f t="shared" si="3"/>
        <v>0</v>
      </c>
      <c r="EA11" s="6">
        <f t="shared" si="3"/>
        <v>0</v>
      </c>
      <c r="EB11" s="6">
        <f t="shared" si="4"/>
        <v>3</v>
      </c>
      <c r="EC11" s="6">
        <f t="shared" si="5"/>
        <v>24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O12" s="6">
        <v>1</v>
      </c>
      <c r="P12" s="42">
        <v>1</v>
      </c>
      <c r="Q12" s="10">
        <v>900</v>
      </c>
      <c r="R12" s="10">
        <v>1000</v>
      </c>
      <c r="S12" s="9"/>
      <c r="T12" s="10"/>
      <c r="U12" s="10"/>
      <c r="V12" s="10"/>
      <c r="W12" s="10"/>
      <c r="X12" s="10"/>
      <c r="Y12" s="10"/>
      <c r="Z12" s="10">
        <v>5</v>
      </c>
      <c r="AA12" s="10"/>
      <c r="AB12" s="10"/>
      <c r="AC12" s="9"/>
      <c r="AD12" s="10"/>
      <c r="AE12" s="10"/>
      <c r="AF12" s="10"/>
      <c r="AG12" s="10"/>
      <c r="AH12" s="10"/>
      <c r="AI12" s="10"/>
      <c r="AJ12" s="10">
        <v>7</v>
      </c>
      <c r="AK12" s="10"/>
      <c r="AL12" s="10"/>
      <c r="AM12" s="9">
        <v>2</v>
      </c>
      <c r="AN12" s="10"/>
      <c r="AO12" s="10"/>
      <c r="AP12" s="10"/>
      <c r="AQ12" s="10"/>
      <c r="AR12" s="10"/>
      <c r="AS12" s="10"/>
      <c r="AT12" s="10">
        <v>9</v>
      </c>
      <c r="AU12" s="10"/>
      <c r="AV12" s="10"/>
      <c r="AW12" s="9">
        <v>1</v>
      </c>
      <c r="AX12" s="10"/>
      <c r="AY12" s="10"/>
      <c r="AZ12" s="10"/>
      <c r="BA12" s="10"/>
      <c r="BB12" s="10">
        <v>2</v>
      </c>
      <c r="BC12" s="10"/>
      <c r="BD12" s="10">
        <v>1</v>
      </c>
      <c r="BE12" s="10"/>
      <c r="BF12" s="10"/>
      <c r="BG12" s="9">
        <v>2</v>
      </c>
      <c r="BH12" s="10"/>
      <c r="BI12" s="10"/>
      <c r="BJ12" s="10"/>
      <c r="BK12" s="10"/>
      <c r="BL12" s="10">
        <v>1</v>
      </c>
      <c r="BM12" s="10"/>
      <c r="BN12" s="10">
        <v>1</v>
      </c>
      <c r="BO12" s="10">
        <v>1</v>
      </c>
      <c r="BP12" s="10"/>
      <c r="BQ12" s="9"/>
      <c r="BR12" s="10"/>
      <c r="BS12" s="10"/>
      <c r="BT12" s="10"/>
      <c r="BU12" s="10"/>
      <c r="BV12" s="10">
        <v>4</v>
      </c>
      <c r="BW12" s="10"/>
      <c r="BX12" s="10">
        <v>1</v>
      </c>
      <c r="BY12" s="10"/>
      <c r="BZ12" s="10"/>
      <c r="CA12" s="9"/>
      <c r="CB12" s="10"/>
      <c r="CC12" s="10"/>
      <c r="CD12" s="10"/>
      <c r="CE12" s="10"/>
      <c r="CF12" s="10"/>
      <c r="CG12" s="10"/>
      <c r="CH12" s="10">
        <v>1</v>
      </c>
      <c r="CI12" s="10"/>
      <c r="CJ12" s="10"/>
      <c r="CK12" s="9"/>
      <c r="CL12" s="10"/>
      <c r="CM12" s="10"/>
      <c r="CN12" s="10"/>
      <c r="CO12" s="10"/>
      <c r="CP12" s="10">
        <v>2</v>
      </c>
      <c r="CQ12" s="10"/>
      <c r="CR12" s="10"/>
      <c r="CS12" s="10"/>
      <c r="CT12" s="10"/>
      <c r="CU12" s="9"/>
      <c r="CV12" s="10"/>
      <c r="CW12" s="10"/>
      <c r="CX12" s="10"/>
      <c r="CY12" s="10"/>
      <c r="CZ12" s="10">
        <v>2</v>
      </c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1</v>
      </c>
      <c r="DR12" s="6">
        <f t="shared" si="2"/>
        <v>5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11</v>
      </c>
      <c r="DX12" s="6">
        <f t="shared" si="3"/>
        <v>0</v>
      </c>
      <c r="DY12" s="6">
        <f t="shared" si="3"/>
        <v>25</v>
      </c>
      <c r="DZ12" s="6">
        <f t="shared" si="3"/>
        <v>1</v>
      </c>
      <c r="EA12" s="6">
        <f t="shared" si="3"/>
        <v>0</v>
      </c>
      <c r="EB12" s="6">
        <f t="shared" si="4"/>
        <v>16</v>
      </c>
      <c r="EC12" s="6">
        <f t="shared" si="5"/>
        <v>42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800</v>
      </c>
      <c r="N13" s="6">
        <v>11</v>
      </c>
      <c r="O13" s="6">
        <v>1</v>
      </c>
      <c r="P13" s="42">
        <v>1</v>
      </c>
      <c r="Q13" s="10">
        <v>1000</v>
      </c>
      <c r="R13" s="10">
        <v>1100</v>
      </c>
      <c r="S13" s="9">
        <v>7</v>
      </c>
      <c r="T13" s="10"/>
      <c r="U13" s="10"/>
      <c r="V13" s="10"/>
      <c r="W13" s="10"/>
      <c r="X13" s="10"/>
      <c r="Y13" s="10"/>
      <c r="Z13" s="10">
        <v>4</v>
      </c>
      <c r="AA13" s="10"/>
      <c r="AB13" s="10"/>
      <c r="AC13" s="9">
        <v>2</v>
      </c>
      <c r="AD13" s="10"/>
      <c r="AE13" s="10"/>
      <c r="AF13" s="10"/>
      <c r="AG13" s="10"/>
      <c r="AH13" s="10">
        <v>2</v>
      </c>
      <c r="AI13" s="10"/>
      <c r="AJ13" s="10">
        <v>1</v>
      </c>
      <c r="AK13" s="10"/>
      <c r="AL13" s="10"/>
      <c r="AM13" s="9">
        <v>7</v>
      </c>
      <c r="AN13" s="10"/>
      <c r="AO13" s="10"/>
      <c r="AP13" s="10"/>
      <c r="AQ13" s="10"/>
      <c r="AR13" s="10">
        <v>1</v>
      </c>
      <c r="AS13" s="10"/>
      <c r="AT13" s="10">
        <v>6</v>
      </c>
      <c r="AU13" s="10"/>
      <c r="AV13" s="10"/>
      <c r="AW13" s="9">
        <v>3</v>
      </c>
      <c r="AX13" s="10"/>
      <c r="AY13" s="10"/>
      <c r="AZ13" s="10"/>
      <c r="BA13" s="10"/>
      <c r="BB13" s="10"/>
      <c r="BC13" s="10"/>
      <c r="BD13" s="10">
        <v>1</v>
      </c>
      <c r="BE13" s="10"/>
      <c r="BF13" s="10"/>
      <c r="BG13" s="9"/>
      <c r="BH13" s="10">
        <v>1</v>
      </c>
      <c r="BI13" s="10"/>
      <c r="BJ13" s="10"/>
      <c r="BK13" s="10"/>
      <c r="BL13" s="10">
        <v>6</v>
      </c>
      <c r="BM13" s="10"/>
      <c r="BN13" s="10">
        <v>2</v>
      </c>
      <c r="BO13" s="10"/>
      <c r="BP13" s="10"/>
      <c r="BQ13" s="9"/>
      <c r="BR13" s="10"/>
      <c r="BS13" s="10"/>
      <c r="BT13" s="10"/>
      <c r="BU13" s="10"/>
      <c r="BV13" s="10">
        <v>1</v>
      </c>
      <c r="BW13" s="10"/>
      <c r="BX13" s="10"/>
      <c r="BY13" s="10"/>
      <c r="BZ13" s="10"/>
      <c r="CA13" s="9">
        <v>1</v>
      </c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>
        <v>1</v>
      </c>
      <c r="CQ13" s="10"/>
      <c r="CR13" s="10">
        <v>1</v>
      </c>
      <c r="CS13" s="10"/>
      <c r="CT13" s="10"/>
      <c r="CU13" s="9"/>
      <c r="CV13" s="10"/>
      <c r="CW13" s="10"/>
      <c r="CX13" s="10"/>
      <c r="CY13" s="10"/>
      <c r="CZ13" s="10">
        <v>1</v>
      </c>
      <c r="DA13" s="10"/>
      <c r="DB13" s="10">
        <v>1</v>
      </c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1</v>
      </c>
      <c r="DR13" s="6">
        <f t="shared" si="2"/>
        <v>20</v>
      </c>
      <c r="DS13" s="6">
        <f t="shared" si="3"/>
        <v>1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12</v>
      </c>
      <c r="DX13" s="6">
        <f t="shared" si="3"/>
        <v>0</v>
      </c>
      <c r="DY13" s="6">
        <f t="shared" si="3"/>
        <v>16</v>
      </c>
      <c r="DZ13" s="6">
        <f t="shared" si="3"/>
        <v>0</v>
      </c>
      <c r="EA13" s="6">
        <f t="shared" si="3"/>
        <v>0</v>
      </c>
      <c r="EB13" s="6">
        <f t="shared" si="4"/>
        <v>33</v>
      </c>
      <c r="EC13" s="6">
        <f t="shared" si="5"/>
        <v>49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8</v>
      </c>
      <c r="E14" s="6">
        <v>1</v>
      </c>
      <c r="F14" s="96">
        <f>(T203*0.2125)+(AD203*0.275)+(AN203*0.325)+(AX203*0.375)+(BH203*0.425)+(BR203*0.475)+(CB203*0.525)+(CL203*0.575)+(CV203*0.601)</f>
        <v>3.1</v>
      </c>
      <c r="I14" s="96" t="s">
        <v>62</v>
      </c>
      <c r="J14" s="6">
        <f>TOTALS!J20*D3</f>
        <v>11.111111111111112</v>
      </c>
      <c r="N14" s="6">
        <v>12</v>
      </c>
      <c r="O14" s="6">
        <v>1</v>
      </c>
      <c r="P14" s="42">
        <v>1</v>
      </c>
      <c r="Q14" s="10">
        <v>1100</v>
      </c>
      <c r="R14" s="10">
        <v>1200</v>
      </c>
      <c r="S14" s="9"/>
      <c r="T14" s="10"/>
      <c r="U14" s="10"/>
      <c r="V14" s="10"/>
      <c r="W14" s="10"/>
      <c r="X14" s="10"/>
      <c r="Y14" s="10"/>
      <c r="Z14" s="10">
        <v>2</v>
      </c>
      <c r="AA14" s="10"/>
      <c r="AB14" s="10"/>
      <c r="AC14" s="9"/>
      <c r="AD14" s="10"/>
      <c r="AE14" s="10"/>
      <c r="AF14" s="10"/>
      <c r="AG14" s="10"/>
      <c r="AH14" s="10"/>
      <c r="AI14" s="10"/>
      <c r="AJ14" s="10">
        <v>1</v>
      </c>
      <c r="AK14" s="10"/>
      <c r="AL14" s="10"/>
      <c r="AM14" s="9">
        <v>2</v>
      </c>
      <c r="AN14" s="10">
        <v>1</v>
      </c>
      <c r="AO14" s="10"/>
      <c r="AP14" s="10"/>
      <c r="AQ14" s="10"/>
      <c r="AR14" s="10"/>
      <c r="AS14" s="10"/>
      <c r="AT14" s="10"/>
      <c r="AU14" s="10"/>
      <c r="AV14" s="10"/>
      <c r="AW14" s="9"/>
      <c r="AX14" s="10">
        <v>1</v>
      </c>
      <c r="AY14" s="10"/>
      <c r="AZ14" s="10"/>
      <c r="BA14" s="10"/>
      <c r="BB14" s="10">
        <v>1</v>
      </c>
      <c r="BC14" s="10"/>
      <c r="BD14" s="10"/>
      <c r="BE14" s="10"/>
      <c r="BF14" s="10"/>
      <c r="BG14" s="9">
        <v>1</v>
      </c>
      <c r="BH14" s="10"/>
      <c r="BI14" s="10"/>
      <c r="BJ14" s="10"/>
      <c r="BK14" s="10"/>
      <c r="BL14" s="10"/>
      <c r="BM14" s="10"/>
      <c r="BN14" s="10">
        <v>3</v>
      </c>
      <c r="BO14" s="10"/>
      <c r="BP14" s="10"/>
      <c r="BQ14" s="9"/>
      <c r="BR14" s="10">
        <v>1</v>
      </c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>
        <v>1</v>
      </c>
      <c r="CG14" s="10"/>
      <c r="CH14" s="10">
        <v>1</v>
      </c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1</v>
      </c>
      <c r="DR14" s="6">
        <f t="shared" si="2"/>
        <v>3</v>
      </c>
      <c r="DS14" s="6">
        <f t="shared" ref="DS14:EA23" si="8">T14+AD14+AN14+AX14+BH14+BR14+CB14+CL14+CV14</f>
        <v>3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2</v>
      </c>
      <c r="DX14" s="6">
        <f t="shared" si="8"/>
        <v>0</v>
      </c>
      <c r="DY14" s="6">
        <f t="shared" si="8"/>
        <v>7</v>
      </c>
      <c r="DZ14" s="6">
        <f t="shared" si="8"/>
        <v>0</v>
      </c>
      <c r="EA14" s="6">
        <f t="shared" si="8"/>
        <v>0</v>
      </c>
      <c r="EB14" s="6">
        <f t="shared" si="4"/>
        <v>8</v>
      </c>
      <c r="EC14" s="6">
        <f t="shared" si="5"/>
        <v>15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O15" s="6">
        <v>0</v>
      </c>
      <c r="P15" s="42">
        <v>1</v>
      </c>
      <c r="Q15" s="10">
        <v>1200</v>
      </c>
      <c r="R15" s="10">
        <v>1300</v>
      </c>
      <c r="S15" s="9">
        <v>2</v>
      </c>
      <c r="T15" s="10"/>
      <c r="U15" s="10"/>
      <c r="V15" s="10"/>
      <c r="W15" s="10"/>
      <c r="X15" s="10"/>
      <c r="Y15" s="10"/>
      <c r="Z15" s="10">
        <v>2</v>
      </c>
      <c r="AA15" s="10"/>
      <c r="AB15" s="10"/>
      <c r="AC15" s="9">
        <v>1</v>
      </c>
      <c r="AD15" s="10"/>
      <c r="AE15" s="10"/>
      <c r="AF15" s="10"/>
      <c r="AG15" s="10"/>
      <c r="AH15" s="10"/>
      <c r="AI15" s="10"/>
      <c r="AJ15" s="10">
        <v>2</v>
      </c>
      <c r="AK15" s="10"/>
      <c r="AL15" s="10"/>
      <c r="AM15" s="9">
        <v>2</v>
      </c>
      <c r="AN15" s="10"/>
      <c r="AO15" s="10"/>
      <c r="AP15" s="10"/>
      <c r="AQ15" s="10"/>
      <c r="AR15" s="10"/>
      <c r="AS15" s="10"/>
      <c r="AT15" s="10">
        <v>3</v>
      </c>
      <c r="AU15" s="10"/>
      <c r="AV15" s="10"/>
      <c r="AW15" s="9">
        <v>2</v>
      </c>
      <c r="AX15" s="10"/>
      <c r="AY15" s="10"/>
      <c r="AZ15" s="10"/>
      <c r="BA15" s="10"/>
      <c r="BB15" s="10"/>
      <c r="BC15" s="10"/>
      <c r="BD15" s="10">
        <v>2</v>
      </c>
      <c r="BE15" s="10"/>
      <c r="BF15" s="10"/>
      <c r="BG15" s="9">
        <v>2</v>
      </c>
      <c r="BH15" s="10"/>
      <c r="BI15" s="10"/>
      <c r="BJ15" s="10"/>
      <c r="BK15" s="10"/>
      <c r="BL15" s="10"/>
      <c r="BM15" s="10"/>
      <c r="BN15" s="10">
        <v>6</v>
      </c>
      <c r="BO15" s="10"/>
      <c r="BP15" s="10"/>
      <c r="BQ15" s="9"/>
      <c r="BR15" s="10"/>
      <c r="BS15" s="10"/>
      <c r="BT15" s="10"/>
      <c r="BU15" s="10"/>
      <c r="BV15" s="10"/>
      <c r="BW15" s="10"/>
      <c r="BX15" s="10">
        <v>1</v>
      </c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>
        <v>1</v>
      </c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1</v>
      </c>
      <c r="DR15" s="6">
        <f t="shared" si="2"/>
        <v>9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17</v>
      </c>
      <c r="DZ15" s="6">
        <f t="shared" si="8"/>
        <v>0</v>
      </c>
      <c r="EA15" s="6">
        <f t="shared" si="8"/>
        <v>0</v>
      </c>
      <c r="EB15" s="6">
        <f t="shared" si="4"/>
        <v>9</v>
      </c>
      <c r="EC15" s="6">
        <f t="shared" si="5"/>
        <v>26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5</v>
      </c>
      <c r="E16" s="6">
        <v>3</v>
      </c>
      <c r="F16" s="96">
        <f>(V203*0.2125)+(AF203*0.275)+(AP203*0.325)+(AZ203*0.375)+(BJ203*0.425)+(BT203*0.475)+(CD203*0.525)+(CN203*0.575)+(CX203*0.601)</f>
        <v>2.2250000000000001</v>
      </c>
      <c r="I16" s="155" t="s">
        <v>63</v>
      </c>
      <c r="L16" s="6">
        <v>6</v>
      </c>
      <c r="N16" s="6">
        <v>14</v>
      </c>
      <c r="O16" s="6">
        <v>0</v>
      </c>
      <c r="P16" s="42">
        <v>1</v>
      </c>
      <c r="Q16" s="10">
        <v>1300</v>
      </c>
      <c r="R16" s="10">
        <v>1400</v>
      </c>
      <c r="S16" s="9">
        <v>1</v>
      </c>
      <c r="T16" s="10"/>
      <c r="U16" s="10"/>
      <c r="V16" s="10"/>
      <c r="W16" s="10"/>
      <c r="X16" s="10"/>
      <c r="Y16" s="10"/>
      <c r="Z16" s="10">
        <v>8</v>
      </c>
      <c r="AA16" s="10"/>
      <c r="AB16" s="10"/>
      <c r="AC16" s="9">
        <v>2</v>
      </c>
      <c r="AD16" s="10"/>
      <c r="AE16" s="10"/>
      <c r="AF16" s="10"/>
      <c r="AG16" s="10"/>
      <c r="AH16" s="10"/>
      <c r="AI16" s="10"/>
      <c r="AJ16" s="10">
        <v>5</v>
      </c>
      <c r="AK16" s="10"/>
      <c r="AL16" s="10"/>
      <c r="AM16" s="9"/>
      <c r="AN16" s="10"/>
      <c r="AO16" s="10"/>
      <c r="AP16" s="10"/>
      <c r="AQ16" s="10"/>
      <c r="AR16" s="10"/>
      <c r="AS16" s="10"/>
      <c r="AT16" s="10">
        <v>2</v>
      </c>
      <c r="AU16" s="10"/>
      <c r="AV16" s="10"/>
      <c r="AW16" s="9">
        <v>1</v>
      </c>
      <c r="AX16" s="10"/>
      <c r="AY16" s="10"/>
      <c r="AZ16" s="10"/>
      <c r="BA16" s="10"/>
      <c r="BB16" s="10"/>
      <c r="BC16" s="10"/>
      <c r="BD16" s="10"/>
      <c r="BE16" s="10"/>
      <c r="BF16" s="10"/>
      <c r="BG16" s="9">
        <v>1</v>
      </c>
      <c r="BH16" s="10"/>
      <c r="BI16" s="10"/>
      <c r="BJ16" s="10"/>
      <c r="BK16" s="10"/>
      <c r="BL16" s="10"/>
      <c r="BM16" s="10"/>
      <c r="BN16" s="10">
        <v>2</v>
      </c>
      <c r="BO16" s="10"/>
      <c r="BP16" s="10"/>
      <c r="BQ16" s="9">
        <v>1</v>
      </c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1</v>
      </c>
      <c r="DR16" s="6">
        <f t="shared" si="2"/>
        <v>6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17</v>
      </c>
      <c r="DZ16" s="6">
        <f t="shared" si="8"/>
        <v>0</v>
      </c>
      <c r="EA16" s="6">
        <f t="shared" si="8"/>
        <v>0</v>
      </c>
      <c r="EB16" s="6">
        <f t="shared" si="4"/>
        <v>6</v>
      </c>
      <c r="EC16" s="6">
        <f t="shared" si="5"/>
        <v>23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O17" s="6">
        <v>1</v>
      </c>
      <c r="P17" s="42">
        <v>1</v>
      </c>
      <c r="Q17" s="10">
        <v>1400</v>
      </c>
      <c r="R17" s="10">
        <v>1500</v>
      </c>
      <c r="S17" s="9">
        <v>1</v>
      </c>
      <c r="T17" s="10"/>
      <c r="U17" s="10"/>
      <c r="V17" s="10"/>
      <c r="W17" s="10"/>
      <c r="X17" s="10"/>
      <c r="Y17" s="10"/>
      <c r="Z17" s="10">
        <v>9</v>
      </c>
      <c r="AA17" s="10"/>
      <c r="AB17" s="10"/>
      <c r="AC17" s="9"/>
      <c r="AD17" s="10"/>
      <c r="AE17" s="10"/>
      <c r="AF17" s="10"/>
      <c r="AG17" s="10"/>
      <c r="AH17" s="10"/>
      <c r="AI17" s="10"/>
      <c r="AJ17" s="10">
        <v>1</v>
      </c>
      <c r="AK17" s="10"/>
      <c r="AL17" s="10"/>
      <c r="AM17" s="9"/>
      <c r="AN17" s="10"/>
      <c r="AO17" s="10"/>
      <c r="AP17" s="10"/>
      <c r="AQ17" s="10"/>
      <c r="AR17" s="10"/>
      <c r="AS17" s="10"/>
      <c r="AT17" s="10">
        <v>2</v>
      </c>
      <c r="AU17" s="10"/>
      <c r="AV17" s="10"/>
      <c r="AW17" s="9">
        <v>1</v>
      </c>
      <c r="AX17" s="10"/>
      <c r="AY17" s="10"/>
      <c r="AZ17" s="10"/>
      <c r="BA17" s="10"/>
      <c r="BB17" s="10"/>
      <c r="BC17" s="10"/>
      <c r="BD17" s="10">
        <v>1</v>
      </c>
      <c r="BE17" s="10"/>
      <c r="BF17" s="10"/>
      <c r="BG17" s="9"/>
      <c r="BH17" s="10"/>
      <c r="BI17" s="10"/>
      <c r="BJ17" s="10"/>
      <c r="BK17" s="10"/>
      <c r="BL17" s="10">
        <v>1</v>
      </c>
      <c r="BM17" s="10"/>
      <c r="BN17" s="10">
        <v>1</v>
      </c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1</v>
      </c>
      <c r="DR17" s="6">
        <f t="shared" si="2"/>
        <v>2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1</v>
      </c>
      <c r="DX17" s="6">
        <f t="shared" si="8"/>
        <v>0</v>
      </c>
      <c r="DY17" s="6">
        <f t="shared" si="8"/>
        <v>14</v>
      </c>
      <c r="DZ17" s="6">
        <f t="shared" si="8"/>
        <v>0</v>
      </c>
      <c r="EA17" s="6">
        <f t="shared" si="8"/>
        <v>0</v>
      </c>
      <c r="EB17" s="6">
        <f t="shared" si="4"/>
        <v>3</v>
      </c>
      <c r="EC17" s="6">
        <f t="shared" si="5"/>
        <v>17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72</v>
      </c>
      <c r="E18" s="6">
        <v>5</v>
      </c>
      <c r="F18" s="96">
        <f>(X203*0.2125)+(AH203*0.275)+(AR203*0.325)+(BB203*0.375)+(BL203*0.425)+(BV203*0.475)+(CF203*0.525)+(CP203*0.575)+(CZ203*0.601)</f>
        <v>30.718500000000006</v>
      </c>
      <c r="N18" s="6">
        <v>16</v>
      </c>
      <c r="O18" s="6">
        <v>1</v>
      </c>
      <c r="P18" s="42">
        <v>1</v>
      </c>
      <c r="Q18" s="10">
        <v>1500</v>
      </c>
      <c r="R18" s="10">
        <v>1600</v>
      </c>
      <c r="S18" s="9"/>
      <c r="T18" s="10"/>
      <c r="U18" s="10"/>
      <c r="V18" s="10"/>
      <c r="W18" s="10"/>
      <c r="X18" s="10"/>
      <c r="Y18" s="10"/>
      <c r="Z18" s="10">
        <v>4</v>
      </c>
      <c r="AA18" s="10"/>
      <c r="AB18" s="10"/>
      <c r="AC18" s="9"/>
      <c r="AD18" s="10"/>
      <c r="AE18" s="10"/>
      <c r="AF18" s="10"/>
      <c r="AG18" s="10"/>
      <c r="AH18" s="10"/>
      <c r="AI18" s="10"/>
      <c r="AJ18" s="10">
        <v>3</v>
      </c>
      <c r="AK18" s="10"/>
      <c r="AL18" s="10"/>
      <c r="AM18" s="9"/>
      <c r="AN18" s="10"/>
      <c r="AO18" s="10"/>
      <c r="AP18" s="10"/>
      <c r="AQ18" s="10"/>
      <c r="AR18" s="10"/>
      <c r="AS18" s="10"/>
      <c r="AT18" s="10">
        <v>1</v>
      </c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>
        <v>1</v>
      </c>
      <c r="BO18" s="10"/>
      <c r="BP18" s="10"/>
      <c r="BQ18" s="9"/>
      <c r="BR18" s="10"/>
      <c r="BS18" s="10"/>
      <c r="BT18" s="10">
        <v>1</v>
      </c>
      <c r="BU18" s="10"/>
      <c r="BV18" s="10"/>
      <c r="BW18" s="10"/>
      <c r="BX18" s="10">
        <v>1</v>
      </c>
      <c r="BY18" s="10"/>
      <c r="BZ18" s="10"/>
      <c r="CA18" s="9">
        <v>1</v>
      </c>
      <c r="CB18" s="10"/>
      <c r="CC18" s="10"/>
      <c r="CD18" s="10">
        <v>1</v>
      </c>
      <c r="CE18" s="10"/>
      <c r="CF18" s="10"/>
      <c r="CG18" s="10"/>
      <c r="CH18" s="10">
        <v>1</v>
      </c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1</v>
      </c>
      <c r="DR18" s="6">
        <f t="shared" si="2"/>
        <v>1</v>
      </c>
      <c r="DS18" s="6">
        <f t="shared" si="8"/>
        <v>0</v>
      </c>
      <c r="DT18" s="6">
        <f t="shared" si="8"/>
        <v>0</v>
      </c>
      <c r="DU18" s="6">
        <f t="shared" si="8"/>
        <v>2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11</v>
      </c>
      <c r="DZ18" s="6">
        <f t="shared" si="8"/>
        <v>0</v>
      </c>
      <c r="EA18" s="6">
        <f t="shared" si="8"/>
        <v>0</v>
      </c>
      <c r="EB18" s="6">
        <f t="shared" si="4"/>
        <v>3</v>
      </c>
      <c r="EC18" s="6">
        <f t="shared" si="5"/>
        <v>14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1</v>
      </c>
      <c r="E19" s="6">
        <v>6</v>
      </c>
      <c r="F19" s="96">
        <f>(Y203*0.2125)+(AI203*0.275)+(AS203*0.325)+(BC203*0.375)+(BM203*0.425)+(BW203*0.475)+(CG203*0.525)+(CQ203*0.575)+(DA203*0.601)</f>
        <v>0.42499999999999999</v>
      </c>
      <c r="N19" s="6">
        <v>17</v>
      </c>
      <c r="O19" s="6">
        <v>0</v>
      </c>
      <c r="P19" s="42">
        <v>1</v>
      </c>
      <c r="Q19" s="10">
        <v>1600</v>
      </c>
      <c r="R19" s="10">
        <v>1700</v>
      </c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>
        <v>1</v>
      </c>
      <c r="AD19" s="10"/>
      <c r="AE19" s="10"/>
      <c r="AF19" s="10"/>
      <c r="AG19" s="10"/>
      <c r="AH19" s="10"/>
      <c r="AI19" s="10"/>
      <c r="AJ19" s="10">
        <v>1</v>
      </c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>
        <v>1</v>
      </c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>
        <v>1</v>
      </c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1</v>
      </c>
      <c r="DR19" s="6">
        <f t="shared" si="2"/>
        <v>3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1</v>
      </c>
      <c r="DZ19" s="6">
        <f t="shared" si="8"/>
        <v>0</v>
      </c>
      <c r="EA19" s="6">
        <f t="shared" si="8"/>
        <v>0</v>
      </c>
      <c r="EB19" s="6">
        <f t="shared" si="4"/>
        <v>3</v>
      </c>
      <c r="EC19" s="6">
        <f t="shared" si="5"/>
        <v>4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O20" s="6">
        <v>1</v>
      </c>
      <c r="P20" s="42">
        <v>2</v>
      </c>
      <c r="Q20" s="10">
        <v>0</v>
      </c>
      <c r="R20" s="10">
        <v>100</v>
      </c>
      <c r="S20" s="9">
        <v>1</v>
      </c>
      <c r="T20" s="10"/>
      <c r="U20" s="10"/>
      <c r="V20" s="10"/>
      <c r="W20" s="10"/>
      <c r="X20" s="10"/>
      <c r="Y20" s="10"/>
      <c r="Z20" s="10">
        <v>1</v>
      </c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>
        <v>1</v>
      </c>
      <c r="AN20" s="10"/>
      <c r="AO20" s="10"/>
      <c r="AP20" s="10"/>
      <c r="AQ20" s="10"/>
      <c r="AR20" s="10"/>
      <c r="AS20" s="10"/>
      <c r="AT20" s="10">
        <v>1</v>
      </c>
      <c r="AU20" s="10"/>
      <c r="AV20" s="10"/>
      <c r="AW20" s="9">
        <v>1</v>
      </c>
      <c r="AX20" s="10"/>
      <c r="AY20" s="10"/>
      <c r="AZ20" s="10"/>
      <c r="BA20" s="10"/>
      <c r="BB20" s="10"/>
      <c r="BC20" s="10"/>
      <c r="BD20" s="10">
        <v>1</v>
      </c>
      <c r="BE20" s="10"/>
      <c r="BF20" s="10"/>
      <c r="BG20" s="9">
        <v>1</v>
      </c>
      <c r="BH20" s="10"/>
      <c r="BI20" s="10"/>
      <c r="BJ20" s="10"/>
      <c r="BK20" s="10"/>
      <c r="BL20" s="10"/>
      <c r="BM20" s="10"/>
      <c r="BN20" s="10">
        <v>3</v>
      </c>
      <c r="BO20" s="10"/>
      <c r="BP20" s="10"/>
      <c r="BQ20" s="9"/>
      <c r="BR20" s="10"/>
      <c r="BS20" s="10"/>
      <c r="BT20" s="10"/>
      <c r="BU20" s="10"/>
      <c r="BV20" s="10">
        <v>1</v>
      </c>
      <c r="BW20" s="10"/>
      <c r="BX20" s="10">
        <v>2</v>
      </c>
      <c r="BY20" s="10"/>
      <c r="BZ20" s="10"/>
      <c r="CA20" s="9">
        <v>1</v>
      </c>
      <c r="CB20" s="10"/>
      <c r="CC20" s="10"/>
      <c r="CD20" s="10"/>
      <c r="CE20" s="10"/>
      <c r="CF20" s="10"/>
      <c r="CG20" s="10"/>
      <c r="CH20" s="10">
        <v>2</v>
      </c>
      <c r="CI20" s="10"/>
      <c r="CJ20" s="10"/>
      <c r="CK20" s="9"/>
      <c r="CL20" s="10"/>
      <c r="CM20" s="10"/>
      <c r="CN20" s="10"/>
      <c r="CO20" s="10"/>
      <c r="CP20" s="10">
        <v>1</v>
      </c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>
        <v>1</v>
      </c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1</v>
      </c>
      <c r="DR20" s="6">
        <f t="shared" ref="DR20:DR35" si="10">S20+AC20+AM20+AW20+BG20+BQ20+CA20+CK20+CU20</f>
        <v>5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2</v>
      </c>
      <c r="DX20" s="6">
        <f t="shared" si="8"/>
        <v>0</v>
      </c>
      <c r="DY20" s="6">
        <f t="shared" si="8"/>
        <v>11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7</v>
      </c>
      <c r="EC20" s="6">
        <f t="shared" ref="EC20:EC35" si="12">DY20+DZ20+EA20+EB20</f>
        <v>18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O21" s="6">
        <v>1</v>
      </c>
      <c r="P21" s="42">
        <v>2</v>
      </c>
      <c r="Q21" s="10">
        <v>100</v>
      </c>
      <c r="R21" s="10">
        <v>200</v>
      </c>
      <c r="S21" s="9"/>
      <c r="T21" s="10"/>
      <c r="U21" s="10"/>
      <c r="V21" s="10"/>
      <c r="W21" s="10"/>
      <c r="X21" s="10"/>
      <c r="Y21" s="10"/>
      <c r="Z21" s="10">
        <v>1</v>
      </c>
      <c r="AA21" s="10"/>
      <c r="AB21" s="10"/>
      <c r="AC21" s="9">
        <v>1</v>
      </c>
      <c r="AD21" s="10"/>
      <c r="AE21" s="10"/>
      <c r="AF21" s="10"/>
      <c r="AG21" s="10"/>
      <c r="AH21" s="10"/>
      <c r="AI21" s="10"/>
      <c r="AJ21" s="10">
        <v>1</v>
      </c>
      <c r="AK21" s="10"/>
      <c r="AL21" s="10"/>
      <c r="AM21" s="9">
        <v>1</v>
      </c>
      <c r="AN21" s="10"/>
      <c r="AO21" s="10"/>
      <c r="AP21" s="10"/>
      <c r="AQ21" s="10"/>
      <c r="AR21" s="10"/>
      <c r="AS21" s="10"/>
      <c r="AT21" s="10">
        <v>2</v>
      </c>
      <c r="AU21" s="10"/>
      <c r="AV21" s="10"/>
      <c r="AW21" s="9"/>
      <c r="AX21" s="10"/>
      <c r="AY21" s="10"/>
      <c r="AZ21" s="10"/>
      <c r="BA21" s="10"/>
      <c r="BB21" s="10"/>
      <c r="BC21" s="10"/>
      <c r="BD21" s="10">
        <v>2</v>
      </c>
      <c r="BE21" s="10"/>
      <c r="BF21" s="10"/>
      <c r="BG21" s="9"/>
      <c r="BH21" s="10"/>
      <c r="BI21" s="10"/>
      <c r="BJ21" s="10"/>
      <c r="BK21" s="10"/>
      <c r="BL21" s="10">
        <v>1</v>
      </c>
      <c r="BM21" s="10"/>
      <c r="BN21" s="10"/>
      <c r="BO21" s="10"/>
      <c r="BP21" s="10"/>
      <c r="BQ21" s="9"/>
      <c r="BR21" s="10"/>
      <c r="BS21" s="10"/>
      <c r="BT21" s="10"/>
      <c r="BU21" s="10"/>
      <c r="BV21" s="10">
        <v>1</v>
      </c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>
        <v>1</v>
      </c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1</v>
      </c>
      <c r="DR21" s="6">
        <f t="shared" si="10"/>
        <v>2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3</v>
      </c>
      <c r="DX21" s="6">
        <f t="shared" si="8"/>
        <v>0</v>
      </c>
      <c r="DY21" s="6">
        <f t="shared" si="8"/>
        <v>6</v>
      </c>
      <c r="DZ21" s="6">
        <f t="shared" si="8"/>
        <v>0</v>
      </c>
      <c r="EA21" s="6">
        <f t="shared" si="8"/>
        <v>0</v>
      </c>
      <c r="EB21" s="6">
        <f t="shared" si="11"/>
        <v>5</v>
      </c>
      <c r="EC21" s="6">
        <f t="shared" si="12"/>
        <v>11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>
        <f t="shared" ref="C22:C27" si="15">F14/B14</f>
        <v>0.38750000000000001</v>
      </c>
      <c r="E22" t="s">
        <v>66</v>
      </c>
      <c r="N22" s="6">
        <v>20</v>
      </c>
      <c r="O22" s="6">
        <v>1</v>
      </c>
      <c r="P22" s="42">
        <v>2</v>
      </c>
      <c r="Q22" s="10">
        <v>200</v>
      </c>
      <c r="R22" s="10">
        <v>300</v>
      </c>
      <c r="S22" s="9">
        <v>3</v>
      </c>
      <c r="T22" s="10"/>
      <c r="U22" s="10"/>
      <c r="V22" s="10"/>
      <c r="W22" s="10"/>
      <c r="X22" s="10"/>
      <c r="Y22" s="10"/>
      <c r="Z22" s="10">
        <v>6</v>
      </c>
      <c r="AA22" s="10"/>
      <c r="AB22" s="10"/>
      <c r="AC22" s="9"/>
      <c r="AD22" s="10"/>
      <c r="AE22" s="10"/>
      <c r="AF22" s="10"/>
      <c r="AG22" s="10"/>
      <c r="AH22" s="10">
        <v>2</v>
      </c>
      <c r="AI22" s="10"/>
      <c r="AJ22" s="10">
        <v>2</v>
      </c>
      <c r="AK22" s="10"/>
      <c r="AL22" s="10"/>
      <c r="AM22" s="9">
        <v>1</v>
      </c>
      <c r="AN22" s="10"/>
      <c r="AO22" s="10"/>
      <c r="AP22" s="10"/>
      <c r="AQ22" s="10"/>
      <c r="AR22" s="10">
        <v>1</v>
      </c>
      <c r="AS22" s="10"/>
      <c r="AT22" s="10">
        <v>2</v>
      </c>
      <c r="AU22" s="10"/>
      <c r="AV22" s="10"/>
      <c r="AW22" s="9"/>
      <c r="AX22" s="10"/>
      <c r="AY22" s="10"/>
      <c r="AZ22" s="10"/>
      <c r="BA22" s="10"/>
      <c r="BB22" s="10">
        <v>1</v>
      </c>
      <c r="BC22" s="10"/>
      <c r="BD22" s="10"/>
      <c r="BE22" s="10"/>
      <c r="BF22" s="10"/>
      <c r="BG22" s="9"/>
      <c r="BH22" s="10"/>
      <c r="BI22" s="10"/>
      <c r="BJ22" s="10">
        <v>1</v>
      </c>
      <c r="BK22" s="10"/>
      <c r="BL22" s="10"/>
      <c r="BM22" s="10">
        <v>1</v>
      </c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1</v>
      </c>
      <c r="DR22" s="6">
        <f t="shared" si="10"/>
        <v>4</v>
      </c>
      <c r="DS22" s="6">
        <f t="shared" si="8"/>
        <v>0</v>
      </c>
      <c r="DT22" s="6">
        <f t="shared" si="8"/>
        <v>0</v>
      </c>
      <c r="DU22" s="6">
        <f t="shared" si="8"/>
        <v>1</v>
      </c>
      <c r="DV22" s="6">
        <f t="shared" si="8"/>
        <v>0</v>
      </c>
      <c r="DW22" s="6">
        <f t="shared" si="8"/>
        <v>4</v>
      </c>
      <c r="DX22" s="6">
        <f t="shared" si="8"/>
        <v>1</v>
      </c>
      <c r="DY22" s="6">
        <f t="shared" si="8"/>
        <v>10</v>
      </c>
      <c r="DZ22" s="6">
        <f t="shared" si="8"/>
        <v>0</v>
      </c>
      <c r="EA22" s="6">
        <f t="shared" si="8"/>
        <v>0</v>
      </c>
      <c r="EB22" s="6">
        <f t="shared" si="11"/>
        <v>10</v>
      </c>
      <c r="EC22" s="6">
        <f t="shared" si="12"/>
        <v>20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O23" s="6">
        <v>1</v>
      </c>
      <c r="P23" s="42">
        <v>2</v>
      </c>
      <c r="Q23" s="10">
        <v>300</v>
      </c>
      <c r="R23" s="10">
        <v>400</v>
      </c>
      <c r="S23" s="9"/>
      <c r="T23" s="10"/>
      <c r="U23" s="10"/>
      <c r="V23" s="10"/>
      <c r="W23" s="10"/>
      <c r="X23" s="10"/>
      <c r="Y23" s="10"/>
      <c r="Z23" s="10">
        <v>2</v>
      </c>
      <c r="AA23" s="10"/>
      <c r="AB23" s="10"/>
      <c r="AC23" s="9"/>
      <c r="AD23" s="10"/>
      <c r="AE23" s="10"/>
      <c r="AF23" s="10"/>
      <c r="AG23" s="10"/>
      <c r="AH23" s="10"/>
      <c r="AI23" s="10"/>
      <c r="AJ23" s="10">
        <v>3</v>
      </c>
      <c r="AK23" s="10"/>
      <c r="AL23" s="10">
        <v>1</v>
      </c>
      <c r="AM23" s="9">
        <v>1</v>
      </c>
      <c r="AN23" s="10"/>
      <c r="AO23" s="10"/>
      <c r="AP23" s="10"/>
      <c r="AQ23" s="10"/>
      <c r="AR23" s="10"/>
      <c r="AS23" s="10"/>
      <c r="AT23" s="10">
        <v>1</v>
      </c>
      <c r="AU23" s="10"/>
      <c r="AV23" s="10"/>
      <c r="AW23" s="9">
        <v>1</v>
      </c>
      <c r="AX23" s="10"/>
      <c r="AY23" s="10"/>
      <c r="AZ23" s="10"/>
      <c r="BA23" s="10"/>
      <c r="BB23" s="10"/>
      <c r="BC23" s="10"/>
      <c r="BD23" s="10">
        <v>2</v>
      </c>
      <c r="BE23" s="10"/>
      <c r="BF23" s="10"/>
      <c r="BG23" s="9"/>
      <c r="BH23" s="10">
        <v>1</v>
      </c>
      <c r="BI23" s="10"/>
      <c r="BJ23" s="10"/>
      <c r="BK23" s="10"/>
      <c r="BL23" s="10"/>
      <c r="BM23" s="10"/>
      <c r="BN23" s="10">
        <v>3</v>
      </c>
      <c r="BO23" s="10"/>
      <c r="BP23" s="10"/>
      <c r="BQ23" s="9">
        <v>1</v>
      </c>
      <c r="BR23" s="10"/>
      <c r="BS23" s="10"/>
      <c r="BT23" s="10"/>
      <c r="BU23" s="10"/>
      <c r="BV23" s="10">
        <v>2</v>
      </c>
      <c r="BW23" s="10"/>
      <c r="BX23" s="10">
        <v>1</v>
      </c>
      <c r="BY23" s="10"/>
      <c r="BZ23" s="10"/>
      <c r="CA23" s="9"/>
      <c r="CB23" s="10"/>
      <c r="CC23" s="10"/>
      <c r="CD23" s="10"/>
      <c r="CE23" s="10"/>
      <c r="CF23" s="10">
        <v>2</v>
      </c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1</v>
      </c>
      <c r="DR23" s="6">
        <f t="shared" si="10"/>
        <v>3</v>
      </c>
      <c r="DS23" s="6">
        <f t="shared" si="8"/>
        <v>1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4</v>
      </c>
      <c r="DX23" s="6">
        <f t="shared" si="8"/>
        <v>0</v>
      </c>
      <c r="DY23" s="6">
        <f t="shared" si="8"/>
        <v>12</v>
      </c>
      <c r="DZ23" s="6">
        <f t="shared" si="8"/>
        <v>0</v>
      </c>
      <c r="EA23" s="6">
        <f t="shared" si="8"/>
        <v>1</v>
      </c>
      <c r="EB23" s="6">
        <f t="shared" si="11"/>
        <v>8</v>
      </c>
      <c r="EC23" s="6">
        <f t="shared" si="12"/>
        <v>21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>
        <f t="shared" si="15"/>
        <v>0.44500000000000001</v>
      </c>
      <c r="E24" t="s">
        <v>68</v>
      </c>
      <c r="N24" s="6">
        <v>22</v>
      </c>
      <c r="O24" s="6">
        <v>1</v>
      </c>
      <c r="P24" s="42">
        <v>2</v>
      </c>
      <c r="Q24" s="10">
        <v>400</v>
      </c>
      <c r="R24" s="10">
        <v>500</v>
      </c>
      <c r="S24" s="9">
        <v>1</v>
      </c>
      <c r="T24" s="10"/>
      <c r="U24" s="10"/>
      <c r="V24" s="10"/>
      <c r="W24" s="10"/>
      <c r="X24" s="10">
        <v>1</v>
      </c>
      <c r="Y24" s="10"/>
      <c r="Z24" s="10">
        <v>2</v>
      </c>
      <c r="AA24" s="10"/>
      <c r="AB24" s="10"/>
      <c r="AC24" s="9"/>
      <c r="AD24" s="10"/>
      <c r="AE24" s="10"/>
      <c r="AF24" s="10"/>
      <c r="AG24" s="10"/>
      <c r="AH24" s="10">
        <v>1</v>
      </c>
      <c r="AI24" s="10"/>
      <c r="AJ24" s="10">
        <v>4</v>
      </c>
      <c r="AK24" s="10"/>
      <c r="AL24" s="10"/>
      <c r="AM24" s="9"/>
      <c r="AN24" s="10"/>
      <c r="AO24" s="10"/>
      <c r="AP24" s="10"/>
      <c r="AQ24" s="10"/>
      <c r="AR24" s="10"/>
      <c r="AS24" s="10"/>
      <c r="AT24" s="10">
        <v>3</v>
      </c>
      <c r="AU24" s="10"/>
      <c r="AV24" s="10"/>
      <c r="AW24" s="9"/>
      <c r="AX24" s="10"/>
      <c r="AY24" s="10"/>
      <c r="AZ24" s="10"/>
      <c r="BA24" s="10"/>
      <c r="BB24" s="10">
        <v>1</v>
      </c>
      <c r="BC24" s="10"/>
      <c r="BD24" s="10"/>
      <c r="BE24" s="10"/>
      <c r="BF24" s="10"/>
      <c r="BG24" s="9">
        <v>1</v>
      </c>
      <c r="BH24" s="10"/>
      <c r="BI24" s="10"/>
      <c r="BJ24" s="10"/>
      <c r="BK24" s="10"/>
      <c r="BL24" s="10">
        <v>1</v>
      </c>
      <c r="BM24" s="10"/>
      <c r="BN24" s="10">
        <v>3</v>
      </c>
      <c r="BO24" s="10"/>
      <c r="BP24" s="10"/>
      <c r="BQ24" s="9">
        <v>1</v>
      </c>
      <c r="BR24" s="10"/>
      <c r="BS24" s="10"/>
      <c r="BT24" s="10"/>
      <c r="BU24" s="10"/>
      <c r="BV24" s="10"/>
      <c r="BW24" s="10"/>
      <c r="BX24" s="10">
        <v>2</v>
      </c>
      <c r="BY24" s="10"/>
      <c r="BZ24" s="10"/>
      <c r="CA24" s="9"/>
      <c r="CB24" s="10"/>
      <c r="CC24" s="10"/>
      <c r="CD24" s="10"/>
      <c r="CE24" s="10"/>
      <c r="CF24" s="10">
        <v>1</v>
      </c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1</v>
      </c>
      <c r="DR24" s="6">
        <f t="shared" si="10"/>
        <v>3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5</v>
      </c>
      <c r="DX24" s="6">
        <f t="shared" si="16"/>
        <v>0</v>
      </c>
      <c r="DY24" s="6">
        <f t="shared" si="16"/>
        <v>14</v>
      </c>
      <c r="DZ24" s="6">
        <f t="shared" si="16"/>
        <v>0</v>
      </c>
      <c r="EA24" s="6">
        <f t="shared" si="16"/>
        <v>0</v>
      </c>
      <c r="EB24" s="6">
        <f t="shared" si="11"/>
        <v>8</v>
      </c>
      <c r="EC24" s="6">
        <f t="shared" si="12"/>
        <v>22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O25" s="6">
        <v>1</v>
      </c>
      <c r="P25" s="42">
        <v>2</v>
      </c>
      <c r="Q25" s="10">
        <v>500</v>
      </c>
      <c r="R25" s="10">
        <v>600</v>
      </c>
      <c r="S25" s="9"/>
      <c r="T25" s="10"/>
      <c r="U25" s="10"/>
      <c r="V25" s="10"/>
      <c r="W25" s="10"/>
      <c r="X25" s="10"/>
      <c r="Y25" s="10"/>
      <c r="Z25" s="10">
        <v>1</v>
      </c>
      <c r="AA25" s="10"/>
      <c r="AB25" s="10"/>
      <c r="AC25" s="9"/>
      <c r="AD25" s="10"/>
      <c r="AE25" s="10"/>
      <c r="AF25" s="10"/>
      <c r="AG25" s="10"/>
      <c r="AH25" s="10">
        <v>1</v>
      </c>
      <c r="AI25" s="10"/>
      <c r="AJ25" s="10">
        <v>1</v>
      </c>
      <c r="AK25" s="10"/>
      <c r="AL25" s="10"/>
      <c r="AM25" s="9"/>
      <c r="AN25" s="10">
        <v>1</v>
      </c>
      <c r="AO25" s="10"/>
      <c r="AP25" s="10"/>
      <c r="AQ25" s="10"/>
      <c r="AR25" s="10">
        <v>3</v>
      </c>
      <c r="AS25" s="10"/>
      <c r="AT25" s="10">
        <v>6</v>
      </c>
      <c r="AU25" s="10"/>
      <c r="AV25" s="10"/>
      <c r="AW25" s="9"/>
      <c r="AX25" s="10"/>
      <c r="AY25" s="10"/>
      <c r="AZ25" s="10"/>
      <c r="BA25" s="10"/>
      <c r="BB25" s="10"/>
      <c r="BC25" s="10"/>
      <c r="BD25" s="10">
        <v>2</v>
      </c>
      <c r="BE25" s="10"/>
      <c r="BF25" s="10"/>
      <c r="BG25" s="9"/>
      <c r="BH25" s="10"/>
      <c r="BI25" s="10"/>
      <c r="BJ25" s="10"/>
      <c r="BK25" s="10"/>
      <c r="BL25" s="10">
        <v>1</v>
      </c>
      <c r="BM25" s="10"/>
      <c r="BN25" s="10">
        <v>4</v>
      </c>
      <c r="BO25" s="10"/>
      <c r="BP25" s="10"/>
      <c r="BQ25" s="9"/>
      <c r="BR25" s="10"/>
      <c r="BS25" s="10"/>
      <c r="BT25" s="10"/>
      <c r="BU25" s="10"/>
      <c r="BV25" s="10"/>
      <c r="BW25" s="10"/>
      <c r="BX25" s="10">
        <v>2</v>
      </c>
      <c r="BY25" s="10"/>
      <c r="BZ25" s="10"/>
      <c r="CA25" s="9"/>
      <c r="CB25" s="10"/>
      <c r="CC25" s="10"/>
      <c r="CD25" s="10"/>
      <c r="CE25" s="10"/>
      <c r="CF25" s="10"/>
      <c r="CG25" s="10"/>
      <c r="CH25" s="10">
        <v>1</v>
      </c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1</v>
      </c>
      <c r="DR25" s="6">
        <f t="shared" si="10"/>
        <v>0</v>
      </c>
      <c r="DS25" s="6">
        <f t="shared" si="16"/>
        <v>1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5</v>
      </c>
      <c r="DX25" s="6">
        <f t="shared" si="16"/>
        <v>0</v>
      </c>
      <c r="DY25" s="6">
        <f t="shared" si="16"/>
        <v>17</v>
      </c>
      <c r="DZ25" s="6">
        <f t="shared" si="16"/>
        <v>0</v>
      </c>
      <c r="EA25" s="6">
        <f t="shared" si="16"/>
        <v>0</v>
      </c>
      <c r="EB25" s="6">
        <f t="shared" si="11"/>
        <v>6</v>
      </c>
      <c r="EC25" s="6">
        <f t="shared" si="12"/>
        <v>23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>
        <f t="shared" si="15"/>
        <v>0.42664583333333339</v>
      </c>
      <c r="E26" s="6">
        <v>25.1</v>
      </c>
      <c r="N26" s="6">
        <v>24</v>
      </c>
      <c r="O26" s="6">
        <v>1</v>
      </c>
      <c r="P26" s="42">
        <v>2</v>
      </c>
      <c r="Q26" s="10">
        <v>600</v>
      </c>
      <c r="R26" s="10">
        <v>700</v>
      </c>
      <c r="S26" s="9"/>
      <c r="T26" s="10"/>
      <c r="U26" s="10"/>
      <c r="V26" s="10"/>
      <c r="W26" s="10"/>
      <c r="X26" s="10"/>
      <c r="Y26" s="10"/>
      <c r="Z26" s="10">
        <v>1</v>
      </c>
      <c r="AA26" s="10"/>
      <c r="AB26" s="10"/>
      <c r="AC26" s="9">
        <v>1</v>
      </c>
      <c r="AD26" s="10"/>
      <c r="AE26" s="10"/>
      <c r="AF26" s="10"/>
      <c r="AG26" s="10"/>
      <c r="AH26" s="10"/>
      <c r="AI26" s="10"/>
      <c r="AJ26" s="10"/>
      <c r="AK26" s="10"/>
      <c r="AL26" s="10"/>
      <c r="AM26" s="9">
        <v>1</v>
      </c>
      <c r="AN26" s="10"/>
      <c r="AO26" s="10"/>
      <c r="AP26" s="10"/>
      <c r="AQ26" s="10"/>
      <c r="AR26" s="10"/>
      <c r="AS26" s="10"/>
      <c r="AT26" s="10"/>
      <c r="AU26" s="10"/>
      <c r="AV26" s="10"/>
      <c r="AW26" s="9">
        <v>1</v>
      </c>
      <c r="AX26" s="10"/>
      <c r="AY26" s="10"/>
      <c r="AZ26" s="10"/>
      <c r="BA26" s="10"/>
      <c r="BB26" s="10"/>
      <c r="BC26" s="10"/>
      <c r="BD26" s="10">
        <v>2</v>
      </c>
      <c r="BE26" s="10"/>
      <c r="BF26" s="10"/>
      <c r="BG26" s="9"/>
      <c r="BH26" s="10"/>
      <c r="BI26" s="10"/>
      <c r="BJ26" s="10"/>
      <c r="BK26" s="10"/>
      <c r="BL26" s="10"/>
      <c r="BM26" s="10"/>
      <c r="BN26" s="10">
        <v>2</v>
      </c>
      <c r="BO26" s="10"/>
      <c r="BP26" s="10"/>
      <c r="BQ26" s="9"/>
      <c r="BR26" s="10"/>
      <c r="BS26" s="10"/>
      <c r="BT26" s="10"/>
      <c r="BU26" s="10"/>
      <c r="BV26" s="10">
        <v>2</v>
      </c>
      <c r="BW26" s="10"/>
      <c r="BX26" s="10"/>
      <c r="BY26" s="10"/>
      <c r="BZ26" s="10"/>
      <c r="CA26" s="9"/>
      <c r="CB26" s="10"/>
      <c r="CC26" s="10"/>
      <c r="CD26" s="10"/>
      <c r="CE26" s="10"/>
      <c r="CF26" s="10">
        <v>3</v>
      </c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>
        <v>1</v>
      </c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1</v>
      </c>
      <c r="DR26" s="6">
        <f t="shared" si="10"/>
        <v>3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5</v>
      </c>
      <c r="DX26" s="6">
        <f t="shared" si="16"/>
        <v>0</v>
      </c>
      <c r="DY26" s="6">
        <f t="shared" si="16"/>
        <v>6</v>
      </c>
      <c r="DZ26" s="6">
        <f t="shared" si="16"/>
        <v>0</v>
      </c>
      <c r="EA26" s="6">
        <f t="shared" si="16"/>
        <v>0</v>
      </c>
      <c r="EB26" s="6">
        <f t="shared" si="11"/>
        <v>8</v>
      </c>
      <c r="EC26" s="6">
        <f t="shared" si="12"/>
        <v>14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>
        <f t="shared" si="15"/>
        <v>0.42499999999999999</v>
      </c>
      <c r="E27" s="6">
        <v>30.1</v>
      </c>
      <c r="N27" s="6">
        <v>25</v>
      </c>
      <c r="O27" s="6">
        <v>0</v>
      </c>
      <c r="P27" s="42">
        <v>2</v>
      </c>
      <c r="Q27" s="10">
        <v>700</v>
      </c>
      <c r="R27" s="10">
        <v>800</v>
      </c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>
        <v>1</v>
      </c>
      <c r="AK27" s="10"/>
      <c r="AL27" s="10"/>
      <c r="AM27" s="9"/>
      <c r="AN27" s="10"/>
      <c r="AO27" s="10"/>
      <c r="AP27" s="10"/>
      <c r="AQ27" s="10"/>
      <c r="AR27" s="10"/>
      <c r="AS27" s="10"/>
      <c r="AT27" s="10">
        <v>4</v>
      </c>
      <c r="AU27" s="10"/>
      <c r="AV27" s="10"/>
      <c r="AW27" s="9"/>
      <c r="AX27" s="10"/>
      <c r="AY27" s="10"/>
      <c r="AZ27" s="10"/>
      <c r="BA27" s="10"/>
      <c r="BB27" s="10"/>
      <c r="BC27" s="10"/>
      <c r="BD27" s="10">
        <v>1</v>
      </c>
      <c r="BE27" s="10"/>
      <c r="BF27" s="10"/>
      <c r="BG27" s="9"/>
      <c r="BH27" s="10"/>
      <c r="BI27" s="10"/>
      <c r="BJ27" s="10"/>
      <c r="BK27" s="10"/>
      <c r="BL27" s="10"/>
      <c r="BM27" s="10"/>
      <c r="BN27" s="10">
        <v>4</v>
      </c>
      <c r="BO27" s="10"/>
      <c r="BP27" s="10"/>
      <c r="BQ27" s="9"/>
      <c r="BR27" s="10"/>
      <c r="BS27" s="10"/>
      <c r="BT27" s="10"/>
      <c r="BU27" s="10"/>
      <c r="BV27" s="10"/>
      <c r="BW27" s="10"/>
      <c r="BX27" s="10">
        <v>1</v>
      </c>
      <c r="BY27" s="10"/>
      <c r="BZ27" s="10"/>
      <c r="CA27" s="9">
        <v>1</v>
      </c>
      <c r="CB27" s="10"/>
      <c r="CC27" s="10"/>
      <c r="CD27" s="10"/>
      <c r="CE27" s="10"/>
      <c r="CF27" s="10"/>
      <c r="CG27" s="10"/>
      <c r="CH27" s="10"/>
      <c r="CI27" s="10"/>
      <c r="CJ27" s="10"/>
      <c r="CK27" s="9">
        <v>1</v>
      </c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1</v>
      </c>
      <c r="DR27" s="6">
        <f t="shared" si="10"/>
        <v>2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11</v>
      </c>
      <c r="DZ27" s="6">
        <f t="shared" si="16"/>
        <v>0</v>
      </c>
      <c r="EA27" s="6">
        <f t="shared" si="16"/>
        <v>0</v>
      </c>
      <c r="EB27" s="6">
        <f t="shared" si="11"/>
        <v>2</v>
      </c>
      <c r="EC27" s="6">
        <f t="shared" si="12"/>
        <v>13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O28" s="6">
        <v>1</v>
      </c>
      <c r="P28" s="42">
        <v>2</v>
      </c>
      <c r="Q28" s="10">
        <v>800</v>
      </c>
      <c r="R28" s="10">
        <v>900</v>
      </c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>
        <v>1</v>
      </c>
      <c r="AD28" s="10"/>
      <c r="AE28" s="10"/>
      <c r="AF28" s="10"/>
      <c r="AG28" s="10"/>
      <c r="AH28" s="10"/>
      <c r="AI28" s="10"/>
      <c r="AJ28" s="10">
        <v>1</v>
      </c>
      <c r="AK28" s="10"/>
      <c r="AL28" s="10"/>
      <c r="AM28" s="9">
        <v>1</v>
      </c>
      <c r="AN28" s="10"/>
      <c r="AO28" s="10"/>
      <c r="AP28" s="10"/>
      <c r="AQ28" s="10"/>
      <c r="AR28" s="10"/>
      <c r="AS28" s="10"/>
      <c r="AT28" s="10">
        <v>2</v>
      </c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1</v>
      </c>
      <c r="DR28" s="6">
        <f t="shared" si="10"/>
        <v>2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3</v>
      </c>
      <c r="DZ28" s="6">
        <f t="shared" si="16"/>
        <v>0</v>
      </c>
      <c r="EA28" s="6">
        <f t="shared" si="16"/>
        <v>0</v>
      </c>
      <c r="EB28" s="6">
        <f t="shared" si="11"/>
        <v>2</v>
      </c>
      <c r="EC28" s="6">
        <f t="shared" si="12"/>
        <v>5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O29" s="6">
        <v>0</v>
      </c>
      <c r="P29" s="42">
        <v>2</v>
      </c>
      <c r="Q29" s="10">
        <v>900</v>
      </c>
      <c r="R29" s="10">
        <v>1000</v>
      </c>
      <c r="S29" s="9">
        <v>1</v>
      </c>
      <c r="T29" s="10"/>
      <c r="U29" s="10"/>
      <c r="V29" s="10"/>
      <c r="W29" s="10"/>
      <c r="X29" s="10"/>
      <c r="Y29" s="10"/>
      <c r="Z29" s="10">
        <v>3</v>
      </c>
      <c r="AA29" s="10"/>
      <c r="AB29" s="10"/>
      <c r="AC29" s="9">
        <v>1</v>
      </c>
      <c r="AD29" s="10"/>
      <c r="AE29" s="10"/>
      <c r="AF29" s="10"/>
      <c r="AG29" s="10"/>
      <c r="AH29" s="10"/>
      <c r="AI29" s="10"/>
      <c r="AJ29" s="10">
        <v>2</v>
      </c>
      <c r="AK29" s="10"/>
      <c r="AL29" s="10"/>
      <c r="AM29" s="9">
        <v>6</v>
      </c>
      <c r="AN29" s="10"/>
      <c r="AO29" s="10"/>
      <c r="AP29" s="10"/>
      <c r="AQ29" s="10"/>
      <c r="AR29" s="10"/>
      <c r="AS29" s="10"/>
      <c r="AT29" s="10">
        <v>1</v>
      </c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1</v>
      </c>
      <c r="DR29" s="6">
        <f t="shared" si="10"/>
        <v>8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6</v>
      </c>
      <c r="DZ29" s="6">
        <f t="shared" si="16"/>
        <v>0</v>
      </c>
      <c r="EA29" s="6">
        <f t="shared" si="16"/>
        <v>0</v>
      </c>
      <c r="EB29" s="6">
        <f t="shared" si="11"/>
        <v>8</v>
      </c>
      <c r="EC29" s="6">
        <f t="shared" si="12"/>
        <v>14</v>
      </c>
      <c r="ED29" s="6">
        <f t="shared" si="13"/>
        <v>0</v>
      </c>
      <c r="EE29" s="6">
        <f t="shared" si="14"/>
        <v>0</v>
      </c>
    </row>
    <row r="30" spans="1:135" x14ac:dyDescent="0.2">
      <c r="E30" s="6">
        <v>45.1</v>
      </c>
      <c r="N30" s="6">
        <v>28</v>
      </c>
      <c r="O30" s="6">
        <v>0</v>
      </c>
      <c r="P30" s="42">
        <v>2</v>
      </c>
      <c r="Q30" s="10">
        <v>1000</v>
      </c>
      <c r="R30" s="10">
        <v>1100</v>
      </c>
      <c r="S30" s="9"/>
      <c r="T30" s="10"/>
      <c r="U30" s="10"/>
      <c r="V30" s="10"/>
      <c r="W30" s="10"/>
      <c r="X30" s="10"/>
      <c r="Y30" s="10"/>
      <c r="Z30" s="10">
        <v>7</v>
      </c>
      <c r="AA30" s="10"/>
      <c r="AB30" s="10"/>
      <c r="AC30" s="9"/>
      <c r="AD30" s="10"/>
      <c r="AE30" s="10"/>
      <c r="AF30" s="10"/>
      <c r="AG30" s="10"/>
      <c r="AH30" s="10"/>
      <c r="AI30" s="10"/>
      <c r="AJ30" s="10">
        <v>2</v>
      </c>
      <c r="AK30" s="10"/>
      <c r="AL30" s="10"/>
      <c r="AM30" s="9"/>
      <c r="AN30" s="10"/>
      <c r="AO30" s="10"/>
      <c r="AP30" s="10"/>
      <c r="AQ30" s="10"/>
      <c r="AR30" s="10"/>
      <c r="AS30" s="10"/>
      <c r="AT30" s="10">
        <v>5</v>
      </c>
      <c r="AU30" s="10"/>
      <c r="AV30" s="10"/>
      <c r="AW30" s="9"/>
      <c r="AX30" s="10"/>
      <c r="AY30" s="10"/>
      <c r="AZ30" s="10"/>
      <c r="BA30" s="10"/>
      <c r="BB30" s="10"/>
      <c r="BC30" s="10"/>
      <c r="BD30" s="10">
        <v>1</v>
      </c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1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15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15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O31" s="6">
        <v>0</v>
      </c>
      <c r="P31" s="42">
        <v>2</v>
      </c>
      <c r="Q31" s="10">
        <v>1100</v>
      </c>
      <c r="R31" s="10">
        <v>1200</v>
      </c>
      <c r="S31" s="9">
        <v>2</v>
      </c>
      <c r="T31" s="10"/>
      <c r="U31" s="10"/>
      <c r="V31" s="10"/>
      <c r="W31" s="10"/>
      <c r="X31" s="10"/>
      <c r="Y31" s="10"/>
      <c r="Z31" s="10">
        <v>4</v>
      </c>
      <c r="AA31" s="10"/>
      <c r="AB31" s="10"/>
      <c r="AC31" s="9">
        <v>1</v>
      </c>
      <c r="AD31" s="10"/>
      <c r="AE31" s="10"/>
      <c r="AF31" s="10"/>
      <c r="AG31" s="10"/>
      <c r="AH31" s="10"/>
      <c r="AI31" s="10"/>
      <c r="AJ31" s="10">
        <v>6</v>
      </c>
      <c r="AK31" s="10"/>
      <c r="AL31" s="10"/>
      <c r="AM31" s="9">
        <v>1</v>
      </c>
      <c r="AN31" s="10"/>
      <c r="AO31" s="10"/>
      <c r="AP31" s="10"/>
      <c r="AQ31" s="10"/>
      <c r="AR31" s="10"/>
      <c r="AS31" s="10"/>
      <c r="AT31" s="10">
        <v>6</v>
      </c>
      <c r="AU31" s="10"/>
      <c r="AV31" s="10"/>
      <c r="AW31" s="9">
        <v>1</v>
      </c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>
        <v>1</v>
      </c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1</v>
      </c>
      <c r="DR31" s="6">
        <f t="shared" si="10"/>
        <v>5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17</v>
      </c>
      <c r="DZ31" s="6">
        <f t="shared" si="16"/>
        <v>0</v>
      </c>
      <c r="EA31" s="6">
        <f t="shared" si="16"/>
        <v>0</v>
      </c>
      <c r="EB31" s="6">
        <f t="shared" si="11"/>
        <v>5</v>
      </c>
      <c r="EC31" s="6">
        <f t="shared" si="12"/>
        <v>22</v>
      </c>
      <c r="ED31" s="6">
        <f t="shared" si="13"/>
        <v>0</v>
      </c>
      <c r="EE31" s="6">
        <f t="shared" si="14"/>
        <v>0</v>
      </c>
    </row>
    <row r="32" spans="1:135" x14ac:dyDescent="0.2">
      <c r="E32" s="6">
        <v>55.1</v>
      </c>
      <c r="N32" s="6">
        <v>30</v>
      </c>
      <c r="O32" s="6">
        <v>0</v>
      </c>
      <c r="P32" s="42">
        <v>2</v>
      </c>
      <c r="Q32" s="10">
        <v>1200</v>
      </c>
      <c r="R32" s="10">
        <v>1300</v>
      </c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>
        <v>2</v>
      </c>
      <c r="AD32" s="10"/>
      <c r="AE32" s="10"/>
      <c r="AF32" s="10"/>
      <c r="AG32" s="10"/>
      <c r="AH32" s="10"/>
      <c r="AI32" s="10"/>
      <c r="AJ32" s="10">
        <v>2</v>
      </c>
      <c r="AK32" s="10"/>
      <c r="AL32" s="10"/>
      <c r="AM32" s="9">
        <v>1</v>
      </c>
      <c r="AN32" s="10"/>
      <c r="AO32" s="10"/>
      <c r="AP32" s="10"/>
      <c r="AQ32" s="10"/>
      <c r="AR32" s="10"/>
      <c r="AS32" s="10"/>
      <c r="AT32" s="10">
        <v>3</v>
      </c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>
        <v>1</v>
      </c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>
        <v>2</v>
      </c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1</v>
      </c>
      <c r="DR32" s="6">
        <f t="shared" si="10"/>
        <v>4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7</v>
      </c>
      <c r="DZ32" s="6">
        <f t="shared" si="16"/>
        <v>0</v>
      </c>
      <c r="EA32" s="6">
        <f t="shared" si="16"/>
        <v>0</v>
      </c>
      <c r="EB32" s="6">
        <f t="shared" si="11"/>
        <v>4</v>
      </c>
      <c r="EC32" s="6">
        <f t="shared" si="12"/>
        <v>11</v>
      </c>
      <c r="ED32" s="6">
        <f t="shared" si="13"/>
        <v>0</v>
      </c>
      <c r="EE32" s="6">
        <f t="shared" si="14"/>
        <v>0</v>
      </c>
    </row>
    <row r="33" spans="5:135" x14ac:dyDescent="0.2">
      <c r="E33" s="6">
        <v>60.1</v>
      </c>
      <c r="N33" s="6">
        <v>31</v>
      </c>
      <c r="O33" s="6">
        <v>0</v>
      </c>
      <c r="P33" s="42">
        <v>2</v>
      </c>
      <c r="Q33" s="10">
        <v>1300</v>
      </c>
      <c r="R33" s="10">
        <v>1400</v>
      </c>
      <c r="S33" s="9"/>
      <c r="T33" s="10"/>
      <c r="U33" s="10"/>
      <c r="V33" s="10"/>
      <c r="W33" s="10"/>
      <c r="X33" s="10"/>
      <c r="Y33" s="10"/>
      <c r="Z33" s="10">
        <v>4</v>
      </c>
      <c r="AA33" s="10"/>
      <c r="AB33" s="10"/>
      <c r="AC33" s="9"/>
      <c r="AD33" s="10"/>
      <c r="AE33" s="10"/>
      <c r="AF33" s="10"/>
      <c r="AG33" s="10"/>
      <c r="AH33" s="10"/>
      <c r="AI33" s="10"/>
      <c r="AJ33" s="10">
        <v>9</v>
      </c>
      <c r="AK33" s="10"/>
      <c r="AL33" s="10"/>
      <c r="AM33" s="9"/>
      <c r="AN33" s="10"/>
      <c r="AO33" s="10"/>
      <c r="AP33" s="10"/>
      <c r="AQ33" s="10"/>
      <c r="AR33" s="10"/>
      <c r="AS33" s="10"/>
      <c r="AT33" s="10">
        <v>4</v>
      </c>
      <c r="AU33" s="10"/>
      <c r="AV33" s="10"/>
      <c r="AW33" s="9"/>
      <c r="AX33" s="10"/>
      <c r="AY33" s="10"/>
      <c r="AZ33" s="10"/>
      <c r="BA33" s="10"/>
      <c r="BB33" s="10"/>
      <c r="BC33" s="10"/>
      <c r="BD33" s="10">
        <v>2</v>
      </c>
      <c r="BE33" s="10"/>
      <c r="BF33" s="10"/>
      <c r="BG33" s="9"/>
      <c r="BH33" s="10"/>
      <c r="BI33" s="10"/>
      <c r="BJ33" s="10"/>
      <c r="BK33" s="10"/>
      <c r="BL33" s="10"/>
      <c r="BM33" s="10"/>
      <c r="BN33" s="10">
        <v>1</v>
      </c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1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20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20</v>
      </c>
      <c r="ED33" s="6">
        <f t="shared" si="13"/>
        <v>0</v>
      </c>
      <c r="EE33" s="6">
        <f t="shared" si="14"/>
        <v>0</v>
      </c>
    </row>
    <row r="34" spans="5:135" x14ac:dyDescent="0.2"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O34" s="6">
        <v>0</v>
      </c>
      <c r="P34" s="42">
        <v>2</v>
      </c>
      <c r="Q34" s="10">
        <v>1400</v>
      </c>
      <c r="R34" s="10">
        <v>1500</v>
      </c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>
        <v>3</v>
      </c>
      <c r="AK34" s="10"/>
      <c r="AL34" s="10"/>
      <c r="AM34" s="9"/>
      <c r="AN34" s="10"/>
      <c r="AO34" s="10"/>
      <c r="AP34" s="10"/>
      <c r="AQ34" s="10"/>
      <c r="AR34" s="10"/>
      <c r="AS34" s="10"/>
      <c r="AT34" s="10">
        <v>1</v>
      </c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>
        <v>1</v>
      </c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>
        <v>1</v>
      </c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1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6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6</v>
      </c>
      <c r="ED34" s="6">
        <f t="shared" si="13"/>
        <v>0</v>
      </c>
      <c r="EE34" s="6">
        <f t="shared" si="14"/>
        <v>0</v>
      </c>
    </row>
    <row r="35" spans="5:135" x14ac:dyDescent="0.2">
      <c r="N35" s="6">
        <v>33</v>
      </c>
      <c r="O35" s="6">
        <v>0</v>
      </c>
      <c r="P35" s="42">
        <v>2</v>
      </c>
      <c r="Q35" s="10">
        <v>1500</v>
      </c>
      <c r="R35" s="10">
        <v>1600</v>
      </c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>
        <v>1</v>
      </c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>
        <v>2</v>
      </c>
      <c r="BO35" s="10"/>
      <c r="BP35" s="10"/>
      <c r="BQ35" s="9"/>
      <c r="BR35" s="10"/>
      <c r="BS35" s="10"/>
      <c r="BT35" s="10"/>
      <c r="BU35" s="10"/>
      <c r="BV35" s="10"/>
      <c r="BW35" s="10"/>
      <c r="BX35" s="10">
        <v>1</v>
      </c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>
        <v>3</v>
      </c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1</v>
      </c>
      <c r="DR35" s="6">
        <f t="shared" si="10"/>
        <v>1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6</v>
      </c>
      <c r="DZ35" s="6">
        <f t="shared" si="17"/>
        <v>0</v>
      </c>
      <c r="EA35" s="6">
        <f t="shared" si="17"/>
        <v>0</v>
      </c>
      <c r="EB35" s="6">
        <f t="shared" si="11"/>
        <v>1</v>
      </c>
      <c r="EC35" s="6">
        <f t="shared" si="12"/>
        <v>7</v>
      </c>
      <c r="ED35" s="6">
        <f t="shared" si="13"/>
        <v>0</v>
      </c>
      <c r="EE35" s="6">
        <f t="shared" si="14"/>
        <v>0</v>
      </c>
    </row>
    <row r="36" spans="5:135" x14ac:dyDescent="0.2">
      <c r="E36" s="96" t="s">
        <v>69</v>
      </c>
      <c r="N36" s="6">
        <v>34</v>
      </c>
      <c r="O36" s="6">
        <v>0</v>
      </c>
      <c r="P36" s="42">
        <v>2</v>
      </c>
      <c r="Q36" s="10">
        <v>1600</v>
      </c>
      <c r="R36" s="10">
        <v>1700</v>
      </c>
      <c r="S36" s="9">
        <v>2</v>
      </c>
      <c r="T36" s="10"/>
      <c r="U36" s="10"/>
      <c r="V36" s="10"/>
      <c r="W36" s="10"/>
      <c r="X36" s="10"/>
      <c r="Y36" s="10"/>
      <c r="Z36" s="10">
        <v>1</v>
      </c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>
        <v>1</v>
      </c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1</v>
      </c>
      <c r="DR36" s="6">
        <f t="shared" ref="DR36:DR51" si="19">S36+AC36+AM36+AW36+BG36+BQ36+CA36+CK36+CU36</f>
        <v>2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2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2</v>
      </c>
      <c r="EC36" s="6">
        <f t="shared" ref="EC36:EC51" si="21">DY36+DZ36+EA36+EB36</f>
        <v>4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5:135" x14ac:dyDescent="0.2">
      <c r="N37" s="6">
        <v>35</v>
      </c>
      <c r="O37" s="6">
        <v>1</v>
      </c>
      <c r="P37" s="42">
        <v>2</v>
      </c>
      <c r="Q37" s="10">
        <v>1700</v>
      </c>
      <c r="R37" s="10">
        <v>1800</v>
      </c>
      <c r="S37" s="9"/>
      <c r="T37" s="10"/>
      <c r="U37" s="10"/>
      <c r="V37" s="10"/>
      <c r="W37" s="10"/>
      <c r="X37" s="10">
        <v>1</v>
      </c>
      <c r="Y37" s="10"/>
      <c r="Z37" s="10"/>
      <c r="AA37" s="10"/>
      <c r="AB37" s="10"/>
      <c r="AC37" s="9"/>
      <c r="AD37" s="10"/>
      <c r="AE37" s="10"/>
      <c r="AF37" s="10"/>
      <c r="AG37" s="10"/>
      <c r="AH37" s="10">
        <v>1</v>
      </c>
      <c r="AI37" s="10"/>
      <c r="AJ37" s="10">
        <v>2</v>
      </c>
      <c r="AK37" s="10"/>
      <c r="AL37" s="10"/>
      <c r="AM37" s="9">
        <v>3</v>
      </c>
      <c r="AN37" s="10"/>
      <c r="AO37" s="10"/>
      <c r="AP37" s="10"/>
      <c r="AQ37" s="10"/>
      <c r="AR37" s="10">
        <v>1</v>
      </c>
      <c r="AS37" s="10"/>
      <c r="AT37" s="10"/>
      <c r="AU37" s="10"/>
      <c r="AV37" s="10"/>
      <c r="AW37" s="9">
        <v>3</v>
      </c>
      <c r="AX37" s="10"/>
      <c r="AY37" s="10"/>
      <c r="AZ37" s="10"/>
      <c r="BA37" s="10"/>
      <c r="BB37" s="10"/>
      <c r="BC37" s="10"/>
      <c r="BD37" s="10">
        <v>1</v>
      </c>
      <c r="BE37" s="10"/>
      <c r="BF37" s="10"/>
      <c r="BG37" s="9"/>
      <c r="BH37" s="10"/>
      <c r="BI37" s="10"/>
      <c r="BJ37" s="10"/>
      <c r="BK37" s="10"/>
      <c r="BL37" s="10"/>
      <c r="BM37" s="10"/>
      <c r="BN37" s="10">
        <v>1</v>
      </c>
      <c r="BO37" s="10"/>
      <c r="BP37" s="10"/>
      <c r="BQ37" s="9"/>
      <c r="BR37" s="10"/>
      <c r="BS37" s="10"/>
      <c r="BT37" s="10"/>
      <c r="BU37" s="10"/>
      <c r="BV37" s="10"/>
      <c r="BW37" s="10"/>
      <c r="BX37" s="10">
        <v>1</v>
      </c>
      <c r="BY37" s="10"/>
      <c r="BZ37" s="10"/>
      <c r="CA37" s="9"/>
      <c r="CB37" s="10"/>
      <c r="CC37" s="10"/>
      <c r="CD37" s="10"/>
      <c r="CE37" s="10"/>
      <c r="CF37" s="10"/>
      <c r="CG37" s="10"/>
      <c r="CH37" s="10">
        <v>1</v>
      </c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1</v>
      </c>
      <c r="DR37" s="6">
        <f t="shared" si="19"/>
        <v>6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3</v>
      </c>
      <c r="DX37" s="6">
        <f t="shared" si="17"/>
        <v>0</v>
      </c>
      <c r="DY37" s="6">
        <f t="shared" si="17"/>
        <v>6</v>
      </c>
      <c r="DZ37" s="6">
        <f t="shared" si="17"/>
        <v>0</v>
      </c>
      <c r="EA37" s="6">
        <f t="shared" si="17"/>
        <v>0</v>
      </c>
      <c r="EB37" s="6">
        <f t="shared" si="20"/>
        <v>9</v>
      </c>
      <c r="EC37" s="6">
        <f t="shared" si="21"/>
        <v>15</v>
      </c>
      <c r="ED37" s="6">
        <f t="shared" si="22"/>
        <v>0</v>
      </c>
      <c r="EE37" s="6">
        <f t="shared" si="23"/>
        <v>0</v>
      </c>
    </row>
    <row r="38" spans="5:135" x14ac:dyDescent="0.2">
      <c r="E38" s="6" t="e">
        <f>G34/F34</f>
        <v>#DIV/0!</v>
      </c>
      <c r="N38" s="6">
        <v>36</v>
      </c>
      <c r="O38" s="6">
        <v>0</v>
      </c>
      <c r="P38" s="42">
        <v>2</v>
      </c>
      <c r="Q38" s="10">
        <v>1800</v>
      </c>
      <c r="R38" s="10">
        <v>1900</v>
      </c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>
        <v>1</v>
      </c>
      <c r="AK38" s="10"/>
      <c r="AL38" s="10"/>
      <c r="AM38" s="9"/>
      <c r="AN38" s="10"/>
      <c r="AO38" s="10"/>
      <c r="AP38" s="10"/>
      <c r="AQ38" s="10"/>
      <c r="AR38" s="10"/>
      <c r="AS38" s="10"/>
      <c r="AT38" s="10">
        <v>1</v>
      </c>
      <c r="AU38" s="10"/>
      <c r="AV38" s="10"/>
      <c r="AW38" s="9">
        <v>1</v>
      </c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>
        <v>2</v>
      </c>
      <c r="BY38" s="10"/>
      <c r="BZ38" s="10"/>
      <c r="CA38" s="9"/>
      <c r="CB38" s="10"/>
      <c r="CC38" s="10"/>
      <c r="CD38" s="10"/>
      <c r="CE38" s="10"/>
      <c r="CF38" s="10"/>
      <c r="CG38" s="10"/>
      <c r="CH38" s="10">
        <v>2</v>
      </c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1</v>
      </c>
      <c r="DR38" s="6">
        <f t="shared" si="19"/>
        <v>1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6</v>
      </c>
      <c r="DZ38" s="6">
        <f t="shared" si="17"/>
        <v>0</v>
      </c>
      <c r="EA38" s="6">
        <f t="shared" si="17"/>
        <v>0</v>
      </c>
      <c r="EB38" s="6">
        <f t="shared" si="20"/>
        <v>1</v>
      </c>
      <c r="EC38" s="6">
        <f t="shared" si="21"/>
        <v>7</v>
      </c>
      <c r="ED38" s="6">
        <f t="shared" si="22"/>
        <v>0</v>
      </c>
      <c r="EE38" s="6">
        <f t="shared" si="23"/>
        <v>0</v>
      </c>
    </row>
    <row r="39" spans="5:135" x14ac:dyDescent="0.2">
      <c r="N39" s="6">
        <v>37</v>
      </c>
      <c r="O39" s="6">
        <v>0</v>
      </c>
      <c r="P39" s="42">
        <v>2</v>
      </c>
      <c r="Q39" s="10">
        <v>1900</v>
      </c>
      <c r="R39" s="10">
        <v>2000</v>
      </c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>
        <v>1</v>
      </c>
      <c r="AK39" s="10"/>
      <c r="AL39" s="10"/>
      <c r="AM39" s="9">
        <v>1</v>
      </c>
      <c r="AN39" s="10"/>
      <c r="AO39" s="10"/>
      <c r="AP39" s="10"/>
      <c r="AQ39" s="10"/>
      <c r="AR39" s="10"/>
      <c r="AS39" s="10"/>
      <c r="AT39" s="10"/>
      <c r="AU39" s="10"/>
      <c r="AV39" s="10"/>
      <c r="AW39" s="9">
        <v>1</v>
      </c>
      <c r="AX39" s="10"/>
      <c r="AY39" s="10"/>
      <c r="AZ39" s="10"/>
      <c r="BA39" s="10"/>
      <c r="BB39" s="10"/>
      <c r="BC39" s="10"/>
      <c r="BD39" s="10">
        <v>1</v>
      </c>
      <c r="BE39" s="10"/>
      <c r="BF39" s="10"/>
      <c r="BG39" s="9">
        <v>1</v>
      </c>
      <c r="BH39" s="10"/>
      <c r="BI39" s="10"/>
      <c r="BJ39" s="10"/>
      <c r="BK39" s="10"/>
      <c r="BL39" s="10"/>
      <c r="BM39" s="10"/>
      <c r="BN39" s="10">
        <v>2</v>
      </c>
      <c r="BO39" s="10"/>
      <c r="BP39" s="10"/>
      <c r="BQ39" s="9">
        <v>1</v>
      </c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>
        <v>1</v>
      </c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1</v>
      </c>
      <c r="DR39" s="6">
        <f t="shared" si="19"/>
        <v>4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5</v>
      </c>
      <c r="DZ39" s="6">
        <f t="shared" si="17"/>
        <v>0</v>
      </c>
      <c r="EA39" s="6">
        <f t="shared" si="17"/>
        <v>0</v>
      </c>
      <c r="EB39" s="6">
        <f t="shared" si="20"/>
        <v>4</v>
      </c>
      <c r="EC39" s="6">
        <f t="shared" si="21"/>
        <v>9</v>
      </c>
      <c r="ED39" s="6">
        <f t="shared" si="22"/>
        <v>0</v>
      </c>
      <c r="EE39" s="6">
        <f t="shared" si="23"/>
        <v>0</v>
      </c>
    </row>
    <row r="40" spans="5:135" x14ac:dyDescent="0.2">
      <c r="N40" s="6">
        <v>38</v>
      </c>
      <c r="O40" s="6">
        <v>0</v>
      </c>
      <c r="P40" s="42">
        <v>2</v>
      </c>
      <c r="Q40" s="10">
        <v>2000</v>
      </c>
      <c r="R40" s="10">
        <v>2100</v>
      </c>
      <c r="S40" s="9"/>
      <c r="T40" s="10"/>
      <c r="U40" s="10"/>
      <c r="V40" s="10"/>
      <c r="W40" s="10"/>
      <c r="X40" s="10"/>
      <c r="Y40" s="10"/>
      <c r="Z40" s="10">
        <v>6</v>
      </c>
      <c r="AA40" s="10"/>
      <c r="AB40" s="10"/>
      <c r="AC40" s="9">
        <v>1</v>
      </c>
      <c r="AD40" s="10"/>
      <c r="AE40" s="10"/>
      <c r="AF40" s="10"/>
      <c r="AG40" s="10"/>
      <c r="AH40" s="10"/>
      <c r="AI40" s="10"/>
      <c r="AJ40" s="10">
        <v>7</v>
      </c>
      <c r="AK40" s="10"/>
      <c r="AL40" s="10"/>
      <c r="AM40" s="9"/>
      <c r="AN40" s="10"/>
      <c r="AO40" s="10"/>
      <c r="AP40" s="10"/>
      <c r="AQ40" s="10"/>
      <c r="AR40" s="10"/>
      <c r="AS40" s="10"/>
      <c r="AT40" s="10">
        <v>3</v>
      </c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>
        <v>2</v>
      </c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>
        <v>1</v>
      </c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1</v>
      </c>
      <c r="DR40" s="6">
        <f t="shared" si="19"/>
        <v>1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19</v>
      </c>
      <c r="DZ40" s="6">
        <f t="shared" si="17"/>
        <v>0</v>
      </c>
      <c r="EA40" s="6">
        <f t="shared" si="17"/>
        <v>0</v>
      </c>
      <c r="EB40" s="6">
        <f t="shared" si="20"/>
        <v>1</v>
      </c>
      <c r="EC40" s="6">
        <f t="shared" si="21"/>
        <v>20</v>
      </c>
      <c r="ED40" s="6">
        <f t="shared" si="22"/>
        <v>0</v>
      </c>
      <c r="EE40" s="6">
        <f t="shared" si="23"/>
        <v>0</v>
      </c>
    </row>
    <row r="41" spans="5:135" x14ac:dyDescent="0.2">
      <c r="N41" s="6">
        <v>39</v>
      </c>
      <c r="O41" s="6">
        <v>0</v>
      </c>
      <c r="P41" s="42">
        <v>2</v>
      </c>
      <c r="Q41" s="10">
        <v>2100</v>
      </c>
      <c r="R41" s="10">
        <v>2200</v>
      </c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1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5:135" x14ac:dyDescent="0.2">
      <c r="N42" s="6">
        <v>40</v>
      </c>
      <c r="O42" s="6">
        <v>0</v>
      </c>
      <c r="P42" s="42">
        <v>2</v>
      </c>
      <c r="Q42" s="10">
        <v>2200</v>
      </c>
      <c r="R42" s="10">
        <v>2300</v>
      </c>
      <c r="S42" s="9"/>
      <c r="T42" s="10"/>
      <c r="U42" s="10"/>
      <c r="V42" s="10"/>
      <c r="W42" s="10"/>
      <c r="X42" s="10"/>
      <c r="Y42" s="10"/>
      <c r="Z42" s="10">
        <v>7</v>
      </c>
      <c r="AA42" s="10"/>
      <c r="AB42" s="10"/>
      <c r="AC42" s="9">
        <v>1</v>
      </c>
      <c r="AD42" s="10"/>
      <c r="AE42" s="10"/>
      <c r="AF42" s="10"/>
      <c r="AG42" s="10"/>
      <c r="AH42" s="10"/>
      <c r="AI42" s="10"/>
      <c r="AJ42" s="10">
        <v>3</v>
      </c>
      <c r="AK42" s="10"/>
      <c r="AL42" s="10"/>
      <c r="AM42" s="9">
        <v>2</v>
      </c>
      <c r="AN42" s="10"/>
      <c r="AO42" s="10"/>
      <c r="AP42" s="10"/>
      <c r="AQ42" s="10"/>
      <c r="AR42" s="10"/>
      <c r="AS42" s="10"/>
      <c r="AT42" s="10">
        <v>3</v>
      </c>
      <c r="AU42" s="10"/>
      <c r="AV42" s="10"/>
      <c r="AW42" s="9"/>
      <c r="AX42" s="10"/>
      <c r="AY42" s="10"/>
      <c r="AZ42" s="10"/>
      <c r="BA42" s="10"/>
      <c r="BB42" s="10"/>
      <c r="BC42" s="10"/>
      <c r="BD42" s="10">
        <v>2</v>
      </c>
      <c r="BE42" s="10"/>
      <c r="BF42" s="10"/>
      <c r="BG42" s="9"/>
      <c r="BH42" s="10"/>
      <c r="BI42" s="10"/>
      <c r="BJ42" s="10"/>
      <c r="BK42" s="10"/>
      <c r="BL42" s="10"/>
      <c r="BM42" s="10"/>
      <c r="BN42" s="10">
        <v>1</v>
      </c>
      <c r="BO42" s="10"/>
      <c r="BP42" s="10"/>
      <c r="BQ42" s="9">
        <v>1</v>
      </c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>
        <v>1</v>
      </c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1</v>
      </c>
      <c r="DR42" s="6">
        <f t="shared" si="19"/>
        <v>5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16</v>
      </c>
      <c r="DZ42" s="6">
        <f t="shared" si="17"/>
        <v>0</v>
      </c>
      <c r="EA42" s="6">
        <f t="shared" si="17"/>
        <v>0</v>
      </c>
      <c r="EB42" s="6">
        <f t="shared" si="20"/>
        <v>5</v>
      </c>
      <c r="EC42" s="6">
        <f t="shared" si="21"/>
        <v>21</v>
      </c>
      <c r="ED42" s="6">
        <f t="shared" si="22"/>
        <v>0</v>
      </c>
      <c r="EE42" s="6">
        <f t="shared" si="23"/>
        <v>0</v>
      </c>
    </row>
    <row r="43" spans="5:135" x14ac:dyDescent="0.2">
      <c r="N43" s="6">
        <v>41</v>
      </c>
      <c r="O43" s="6">
        <v>0</v>
      </c>
      <c r="P43" s="42">
        <v>2</v>
      </c>
      <c r="Q43" s="10">
        <v>2300</v>
      </c>
      <c r="R43" s="10">
        <v>2400</v>
      </c>
      <c r="S43" s="9"/>
      <c r="T43" s="10"/>
      <c r="U43" s="10"/>
      <c r="V43" s="10"/>
      <c r="W43" s="10"/>
      <c r="X43" s="10"/>
      <c r="Y43" s="10"/>
      <c r="Z43" s="10">
        <v>3</v>
      </c>
      <c r="AA43" s="10"/>
      <c r="AB43" s="10"/>
      <c r="AC43" s="9">
        <v>1</v>
      </c>
      <c r="AD43" s="10"/>
      <c r="AE43" s="10"/>
      <c r="AF43" s="10"/>
      <c r="AG43" s="10"/>
      <c r="AH43" s="10"/>
      <c r="AI43" s="10"/>
      <c r="AJ43" s="10">
        <v>2</v>
      </c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>
        <v>1</v>
      </c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1</v>
      </c>
      <c r="DR43" s="6">
        <f t="shared" si="19"/>
        <v>1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6</v>
      </c>
      <c r="DZ43" s="6">
        <f t="shared" si="17"/>
        <v>0</v>
      </c>
      <c r="EA43" s="6">
        <f t="shared" si="17"/>
        <v>0</v>
      </c>
      <c r="EB43" s="6">
        <f t="shared" si="20"/>
        <v>1</v>
      </c>
      <c r="EC43" s="6">
        <f t="shared" si="21"/>
        <v>7</v>
      </c>
      <c r="ED43" s="6">
        <f t="shared" si="22"/>
        <v>0</v>
      </c>
      <c r="EE43" s="6">
        <f t="shared" si="23"/>
        <v>0</v>
      </c>
    </row>
    <row r="44" spans="5:135" x14ac:dyDescent="0.2">
      <c r="N44" s="6">
        <v>42</v>
      </c>
      <c r="O44" s="6">
        <v>0</v>
      </c>
      <c r="P44" s="42">
        <v>2</v>
      </c>
      <c r="Q44" s="10">
        <v>2400</v>
      </c>
      <c r="R44" s="10">
        <v>2500</v>
      </c>
      <c r="S44" s="9"/>
      <c r="T44" s="10"/>
      <c r="U44" s="10"/>
      <c r="V44" s="10"/>
      <c r="W44" s="10"/>
      <c r="X44" s="10"/>
      <c r="Y44" s="10"/>
      <c r="Z44" s="10">
        <v>5</v>
      </c>
      <c r="AA44" s="10"/>
      <c r="AB44" s="10"/>
      <c r="AC44" s="9"/>
      <c r="AD44" s="10"/>
      <c r="AE44" s="10"/>
      <c r="AF44" s="10"/>
      <c r="AG44" s="10"/>
      <c r="AH44" s="10"/>
      <c r="AI44" s="10"/>
      <c r="AJ44" s="10">
        <v>3</v>
      </c>
      <c r="AK44" s="10"/>
      <c r="AL44" s="10"/>
      <c r="AM44" s="9">
        <v>1</v>
      </c>
      <c r="AN44" s="10"/>
      <c r="AO44" s="10"/>
      <c r="AP44" s="10"/>
      <c r="AQ44" s="10"/>
      <c r="AR44" s="10"/>
      <c r="AS44" s="10"/>
      <c r="AT44" s="10">
        <v>1</v>
      </c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1</v>
      </c>
      <c r="DR44" s="6">
        <f t="shared" si="19"/>
        <v>1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9</v>
      </c>
      <c r="DZ44" s="6">
        <f t="shared" si="24"/>
        <v>0</v>
      </c>
      <c r="EA44" s="6">
        <f t="shared" si="24"/>
        <v>0</v>
      </c>
      <c r="EB44" s="6">
        <f t="shared" si="20"/>
        <v>1</v>
      </c>
      <c r="EC44" s="6">
        <f t="shared" si="21"/>
        <v>10</v>
      </c>
      <c r="ED44" s="6">
        <f t="shared" si="22"/>
        <v>0</v>
      </c>
      <c r="EE44" s="6">
        <f t="shared" si="23"/>
        <v>0</v>
      </c>
    </row>
    <row r="45" spans="5:135" x14ac:dyDescent="0.2">
      <c r="N45" s="6">
        <v>43</v>
      </c>
      <c r="O45" s="6">
        <v>0</v>
      </c>
      <c r="P45" s="42">
        <v>2</v>
      </c>
      <c r="Q45" s="10">
        <v>2500</v>
      </c>
      <c r="R45" s="10">
        <v>2600</v>
      </c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1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5:135" x14ac:dyDescent="0.2">
      <c r="N46" s="6">
        <v>44</v>
      </c>
      <c r="O46" s="6">
        <v>0</v>
      </c>
      <c r="P46" s="42">
        <v>2</v>
      </c>
      <c r="Q46" s="10">
        <v>2600</v>
      </c>
      <c r="R46" s="10">
        <v>2700</v>
      </c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>
        <v>1</v>
      </c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>
        <v>1</v>
      </c>
      <c r="BH46" s="10"/>
      <c r="BI46" s="10"/>
      <c r="BJ46" s="10"/>
      <c r="BK46" s="10"/>
      <c r="BL46" s="10"/>
      <c r="BM46" s="10"/>
      <c r="BN46" s="10"/>
      <c r="BO46" s="10"/>
      <c r="BP46" s="10"/>
      <c r="BQ46" s="9">
        <v>1</v>
      </c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1</v>
      </c>
      <c r="DR46" s="6">
        <f t="shared" si="19"/>
        <v>3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3</v>
      </c>
      <c r="EC46" s="6">
        <f t="shared" si="21"/>
        <v>3</v>
      </c>
      <c r="ED46" s="6">
        <f t="shared" si="22"/>
        <v>0</v>
      </c>
      <c r="EE46" s="6">
        <f t="shared" si="23"/>
        <v>0</v>
      </c>
    </row>
    <row r="47" spans="5:135" x14ac:dyDescent="0.2">
      <c r="N47" s="6">
        <v>45</v>
      </c>
      <c r="O47" s="6">
        <v>1</v>
      </c>
      <c r="P47" s="42">
        <v>2</v>
      </c>
      <c r="Q47" s="10">
        <v>2700</v>
      </c>
      <c r="R47" s="10">
        <v>2800</v>
      </c>
      <c r="S47" s="9"/>
      <c r="T47" s="10"/>
      <c r="U47" s="10"/>
      <c r="V47" s="10"/>
      <c r="W47" s="10"/>
      <c r="X47" s="10"/>
      <c r="Y47" s="10"/>
      <c r="Z47" s="10">
        <v>3</v>
      </c>
      <c r="AA47" s="10"/>
      <c r="AB47" s="10"/>
      <c r="AC47" s="9"/>
      <c r="AD47" s="10"/>
      <c r="AE47" s="10"/>
      <c r="AF47" s="10"/>
      <c r="AG47" s="10"/>
      <c r="AH47" s="10"/>
      <c r="AI47" s="10"/>
      <c r="AJ47" s="10">
        <v>2</v>
      </c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>
        <v>1</v>
      </c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>
        <v>2</v>
      </c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>
        <v>1</v>
      </c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1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1</v>
      </c>
      <c r="DX47" s="6">
        <f t="shared" si="24"/>
        <v>0</v>
      </c>
      <c r="DY47" s="6">
        <f t="shared" si="24"/>
        <v>8</v>
      </c>
      <c r="DZ47" s="6">
        <f t="shared" si="24"/>
        <v>0</v>
      </c>
      <c r="EA47" s="6">
        <f t="shared" si="24"/>
        <v>0</v>
      </c>
      <c r="EB47" s="6">
        <f t="shared" si="20"/>
        <v>1</v>
      </c>
      <c r="EC47" s="6">
        <f t="shared" si="21"/>
        <v>9</v>
      </c>
      <c r="ED47" s="6">
        <f t="shared" si="22"/>
        <v>0</v>
      </c>
      <c r="EE47" s="6">
        <f t="shared" si="23"/>
        <v>0</v>
      </c>
    </row>
    <row r="48" spans="5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70</v>
      </c>
      <c r="N203" s="28"/>
      <c r="O203" s="28">
        <f>SUM(O3:O202)</f>
        <v>22</v>
      </c>
      <c r="P203" s="43"/>
      <c r="S203" s="44">
        <f>SUM(S3:S202)</f>
        <v>31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3</v>
      </c>
      <c r="Y203" s="29">
        <f t="shared" si="100"/>
        <v>0</v>
      </c>
      <c r="Z203" s="29">
        <f t="shared" si="100"/>
        <v>132</v>
      </c>
      <c r="AA203" s="29">
        <f t="shared" si="100"/>
        <v>0</v>
      </c>
      <c r="AB203" s="29">
        <f t="shared" si="100"/>
        <v>0</v>
      </c>
      <c r="AC203" s="44">
        <f t="shared" si="100"/>
        <v>25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8</v>
      </c>
      <c r="AI203" s="29">
        <f t="shared" si="100"/>
        <v>0</v>
      </c>
      <c r="AJ203" s="29">
        <f t="shared" ref="AJ203:AY203" si="101">SUM(AJ3:AJ202)</f>
        <v>100</v>
      </c>
      <c r="AK203" s="29">
        <f t="shared" si="101"/>
        <v>0</v>
      </c>
      <c r="AL203" s="29">
        <f t="shared" si="101"/>
        <v>1</v>
      </c>
      <c r="AM203" s="44">
        <f t="shared" si="101"/>
        <v>48</v>
      </c>
      <c r="AN203" s="29">
        <f t="shared" si="101"/>
        <v>3</v>
      </c>
      <c r="AO203" s="29">
        <f t="shared" si="101"/>
        <v>0</v>
      </c>
      <c r="AP203" s="29">
        <f t="shared" si="101"/>
        <v>1</v>
      </c>
      <c r="AQ203" s="29">
        <f t="shared" si="101"/>
        <v>0</v>
      </c>
      <c r="AR203" s="29">
        <f t="shared" si="101"/>
        <v>9</v>
      </c>
      <c r="AS203" s="29">
        <f t="shared" si="101"/>
        <v>0</v>
      </c>
      <c r="AT203" s="29">
        <f t="shared" si="101"/>
        <v>114</v>
      </c>
      <c r="AU203" s="29">
        <f t="shared" si="101"/>
        <v>0</v>
      </c>
      <c r="AV203" s="29">
        <f t="shared" si="101"/>
        <v>0</v>
      </c>
      <c r="AW203" s="44">
        <f t="shared" si="101"/>
        <v>21</v>
      </c>
      <c r="AX203" s="29">
        <f t="shared" si="101"/>
        <v>1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8</v>
      </c>
      <c r="BC203" s="29">
        <f t="shared" si="102"/>
        <v>0</v>
      </c>
      <c r="BD203" s="29">
        <f t="shared" si="102"/>
        <v>31</v>
      </c>
      <c r="BE203" s="29">
        <f t="shared" si="102"/>
        <v>0</v>
      </c>
      <c r="BF203" s="29">
        <f t="shared" si="102"/>
        <v>0</v>
      </c>
      <c r="BG203" s="44">
        <f t="shared" si="102"/>
        <v>15</v>
      </c>
      <c r="BH203" s="29">
        <f t="shared" si="102"/>
        <v>3</v>
      </c>
      <c r="BI203" s="29">
        <f t="shared" si="102"/>
        <v>0</v>
      </c>
      <c r="BJ203" s="29">
        <f t="shared" si="102"/>
        <v>1</v>
      </c>
      <c r="BK203" s="29">
        <f t="shared" si="102"/>
        <v>0</v>
      </c>
      <c r="BL203" s="29">
        <f t="shared" si="102"/>
        <v>13</v>
      </c>
      <c r="BM203" s="29">
        <f t="shared" si="102"/>
        <v>1</v>
      </c>
      <c r="BN203" s="29">
        <f t="shared" si="102"/>
        <v>61</v>
      </c>
      <c r="BO203" s="29">
        <f t="shared" si="102"/>
        <v>1</v>
      </c>
      <c r="BP203" s="29">
        <f t="shared" ref="BP203:CE203" si="103">SUM(BP3:BP202)</f>
        <v>0</v>
      </c>
      <c r="BQ203" s="44">
        <f t="shared" si="103"/>
        <v>8</v>
      </c>
      <c r="BR203" s="29">
        <f t="shared" si="103"/>
        <v>1</v>
      </c>
      <c r="BS203" s="29">
        <f t="shared" si="103"/>
        <v>0</v>
      </c>
      <c r="BT203" s="29">
        <f t="shared" si="103"/>
        <v>2</v>
      </c>
      <c r="BU203" s="29">
        <f t="shared" si="103"/>
        <v>0</v>
      </c>
      <c r="BV203" s="29">
        <f t="shared" si="103"/>
        <v>11</v>
      </c>
      <c r="BW203" s="29">
        <f t="shared" si="103"/>
        <v>0</v>
      </c>
      <c r="BX203" s="29">
        <f t="shared" si="103"/>
        <v>20</v>
      </c>
      <c r="BY203" s="29">
        <f t="shared" si="103"/>
        <v>0</v>
      </c>
      <c r="BZ203" s="29">
        <f t="shared" si="103"/>
        <v>0</v>
      </c>
      <c r="CA203" s="44">
        <f t="shared" si="103"/>
        <v>5</v>
      </c>
      <c r="CB203" s="29">
        <f t="shared" si="103"/>
        <v>0</v>
      </c>
      <c r="CC203" s="29">
        <f t="shared" si="103"/>
        <v>0</v>
      </c>
      <c r="CD203" s="29">
        <f t="shared" si="103"/>
        <v>1</v>
      </c>
      <c r="CE203" s="29">
        <f t="shared" si="103"/>
        <v>0</v>
      </c>
      <c r="CF203" s="29">
        <f t="shared" ref="CF203:CU203" si="104">SUM(CF3:CF202)</f>
        <v>9</v>
      </c>
      <c r="CG203" s="29">
        <f t="shared" si="104"/>
        <v>0</v>
      </c>
      <c r="CH203" s="29">
        <f t="shared" si="104"/>
        <v>18</v>
      </c>
      <c r="CI203" s="29">
        <f t="shared" si="104"/>
        <v>0</v>
      </c>
      <c r="CJ203" s="29">
        <f t="shared" si="104"/>
        <v>0</v>
      </c>
      <c r="CK203" s="44">
        <f t="shared" si="104"/>
        <v>3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5</v>
      </c>
      <c r="CQ203" s="29">
        <f t="shared" si="104"/>
        <v>0</v>
      </c>
      <c r="CR203" s="29">
        <f t="shared" si="104"/>
        <v>5</v>
      </c>
      <c r="CS203" s="29">
        <f t="shared" si="104"/>
        <v>0</v>
      </c>
      <c r="CT203" s="29">
        <f t="shared" si="104"/>
        <v>0</v>
      </c>
      <c r="CU203" s="44">
        <f t="shared" si="104"/>
        <v>1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6</v>
      </c>
      <c r="DA203" s="29">
        <f t="shared" si="105"/>
        <v>0</v>
      </c>
      <c r="DB203" s="29">
        <f t="shared" si="105"/>
        <v>5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45</v>
      </c>
      <c r="DR203" s="29">
        <f t="shared" si="106"/>
        <v>157</v>
      </c>
      <c r="DS203" s="29">
        <f t="shared" si="106"/>
        <v>8</v>
      </c>
      <c r="DT203" s="29">
        <f t="shared" si="106"/>
        <v>0</v>
      </c>
      <c r="DU203" s="29">
        <f t="shared" si="106"/>
        <v>5</v>
      </c>
      <c r="DV203" s="29">
        <f t="shared" si="106"/>
        <v>0</v>
      </c>
      <c r="DW203" s="29">
        <f t="shared" si="106"/>
        <v>72</v>
      </c>
      <c r="DX203" s="29">
        <f t="shared" si="106"/>
        <v>1</v>
      </c>
      <c r="DY203" s="29">
        <f t="shared" si="106"/>
        <v>486</v>
      </c>
      <c r="DZ203" s="29">
        <f t="shared" si="106"/>
        <v>1</v>
      </c>
      <c r="EA203" s="29">
        <f t="shared" si="106"/>
        <v>1</v>
      </c>
      <c r="EB203" s="29">
        <f t="shared" si="106"/>
        <v>243</v>
      </c>
      <c r="EC203" s="29">
        <f t="shared" si="106"/>
        <v>731</v>
      </c>
      <c r="ED203" s="29">
        <f t="shared" si="106"/>
        <v>3</v>
      </c>
      <c r="EE203" s="29">
        <f t="shared" si="106"/>
        <v>2</v>
      </c>
    </row>
    <row r="204" spans="13:135" x14ac:dyDescent="0.2">
      <c r="ED204" s="28">
        <f>ED203+EE203</f>
        <v>5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verticalDpi="0" copies="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34" workbookViewId="0">
      <selection activeCell="F8" sqref="F8"/>
    </sheetView>
  </sheetViews>
  <sheetFormatPr defaultRowHeight="12.75" x14ac:dyDescent="0.2"/>
  <cols>
    <col min="1" max="1" width="2.7109375" customWidth="1"/>
    <col min="4" max="5" width="8.7109375" customWidth="1"/>
    <col min="6" max="6" width="9.5703125" customWidth="1"/>
    <col min="7" max="7" width="8.140625" customWidth="1"/>
    <col min="8" max="8" width="7.42578125" customWidth="1"/>
    <col min="9" max="9" width="7.28515625" customWidth="1"/>
    <col min="10" max="10" width="7.85546875" customWidth="1"/>
    <col min="11" max="11" width="7.28515625" customWidth="1"/>
    <col min="12" max="12" width="8.28515625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71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72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73</v>
      </c>
      <c r="D6" s="45"/>
      <c r="E6" s="137" t="str">
        <f>ENTRY!A3</f>
        <v>Misschinsinlinka</v>
      </c>
      <c r="F6" s="45"/>
      <c r="H6" s="46" t="s">
        <v>74</v>
      </c>
      <c r="I6" s="45"/>
      <c r="J6" s="137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75</v>
      </c>
      <c r="D7" s="45"/>
      <c r="E7" s="137" t="str">
        <f>ENTRY!B3</f>
        <v>93O 026</v>
      </c>
      <c r="F7" s="45"/>
      <c r="H7" s="46" t="s">
        <v>76</v>
      </c>
      <c r="I7" s="45"/>
      <c r="J7" s="137" t="str">
        <f>ENTRY!J3</f>
        <v>FH208240007</v>
      </c>
      <c r="K7" s="45"/>
      <c r="L7" s="45"/>
      <c r="M7" s="50"/>
      <c r="N7" s="49"/>
    </row>
    <row r="8" spans="1:14" ht="13.5" thickBot="1" x14ac:dyDescent="0.25">
      <c r="A8" s="48"/>
      <c r="C8" s="46" t="s">
        <v>77</v>
      </c>
      <c r="D8" s="45"/>
      <c r="E8" s="137">
        <f>ENTRY!C3</f>
        <v>21</v>
      </c>
      <c r="F8" s="45"/>
      <c r="H8" s="46" t="s">
        <v>78</v>
      </c>
      <c r="I8" s="45"/>
      <c r="J8" s="137" t="str">
        <f>ENTRY!L3</f>
        <v>N.Emery/T.Jenner</v>
      </c>
      <c r="K8" s="45"/>
      <c r="L8" s="45"/>
      <c r="M8" s="50"/>
      <c r="N8" s="49"/>
    </row>
    <row r="9" spans="1:14" ht="13.5" thickBot="1" x14ac:dyDescent="0.25">
      <c r="A9" s="48"/>
      <c r="C9" s="46" t="s">
        <v>79</v>
      </c>
      <c r="D9" s="45"/>
      <c r="E9" s="137" t="str">
        <f>ENTRY!K3</f>
        <v>GRID</v>
      </c>
      <c r="F9" s="45"/>
      <c r="H9" s="46" t="s">
        <v>80</v>
      </c>
      <c r="I9" s="45"/>
      <c r="J9" s="137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81</v>
      </c>
      <c r="D10" s="45"/>
      <c r="E10" s="168" t="str">
        <f>ENTRY!F3</f>
        <v>Nov 28, 2019; March 1,2020</v>
      </c>
      <c r="F10" s="45"/>
      <c r="H10" s="46" t="s">
        <v>82</v>
      </c>
      <c r="I10" s="46" t="s">
        <v>83</v>
      </c>
      <c r="J10" s="137" t="str">
        <f>ENTRY!G3</f>
        <v>55° 14' 35.7"</v>
      </c>
      <c r="K10" s="46" t="s">
        <v>84</v>
      </c>
      <c r="L10" s="137" t="str">
        <f>ENTRY!H3</f>
        <v>122° 54' 40.7"</v>
      </c>
      <c r="M10" s="50"/>
      <c r="N10" s="49"/>
    </row>
    <row r="11" spans="1:14" ht="13.5" thickBot="1" x14ac:dyDescent="0.25">
      <c r="A11" s="48"/>
      <c r="B11" s="50"/>
      <c r="C11" s="46" t="s">
        <v>85</v>
      </c>
      <c r="D11" s="45"/>
      <c r="E11" s="137">
        <f>ENTRY!D3</f>
        <v>50</v>
      </c>
      <c r="F11" s="45"/>
      <c r="H11" s="46" t="s">
        <v>86</v>
      </c>
      <c r="I11" s="45"/>
      <c r="J11" s="45"/>
      <c r="K11" s="137">
        <f>ENTRY!E3</f>
        <v>4500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87</v>
      </c>
      <c r="C14" s="151" t="s">
        <v>88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2019</v>
      </c>
      <c r="F15" s="31"/>
      <c r="G15" s="30">
        <v>2018</v>
      </c>
      <c r="H15" s="31"/>
      <c r="I15" s="30" t="s">
        <v>178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89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70</v>
      </c>
      <c r="C18" s="50"/>
      <c r="D18" s="88">
        <f>ENTRY!DR203</f>
        <v>157</v>
      </c>
      <c r="E18" s="80">
        <f>ENTRY!DS203</f>
        <v>8</v>
      </c>
      <c r="F18" s="89">
        <f>ENTRY!DT203</f>
        <v>0</v>
      </c>
      <c r="G18" s="80">
        <f>ENTRY!DU203</f>
        <v>5</v>
      </c>
      <c r="H18" s="89">
        <f>ENTRY!DV203</f>
        <v>0</v>
      </c>
      <c r="I18" s="80">
        <f>ENTRY!DW203</f>
        <v>72</v>
      </c>
      <c r="J18" s="89">
        <f>ENTRY!DX203</f>
        <v>1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90</v>
      </c>
      <c r="C20" s="50"/>
      <c r="D20" s="99">
        <f>ENTRY!DR203/ENTRY!DQ203*10</f>
        <v>34.888888888888886</v>
      </c>
      <c r="E20" s="100">
        <f>ENTRY!DS203/ENTRY!DQ203*10</f>
        <v>1.7777777777777779</v>
      </c>
      <c r="F20" s="101">
        <f>ENTRY!DT203/ENTRY!DQ203*10</f>
        <v>0</v>
      </c>
      <c r="G20" s="100">
        <f>ENTRY!DU203/ENTRY!DQ203*10</f>
        <v>1.1111111111111112</v>
      </c>
      <c r="H20" s="101">
        <f>ENTRY!DV203/ENTRY!DQ203*10</f>
        <v>0</v>
      </c>
      <c r="I20" s="100">
        <f>ENTRY!DW203/ENTRY!DQ203*10</f>
        <v>16</v>
      </c>
      <c r="J20" s="101">
        <f>ENTRY!DX203/ENTRY!DQ203*10</f>
        <v>0.22222222222222224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91</v>
      </c>
      <c r="C22" s="50"/>
      <c r="D22" s="99">
        <f>ENTRY!J8/ENTRY!D8*100</f>
        <v>21.477428180574552</v>
      </c>
      <c r="E22" s="100">
        <f>ENTRY!J9/ENTRY!D8*100</f>
        <v>1.0943912448700412</v>
      </c>
      <c r="F22" s="101">
        <f>ENTRY!J10/ENTRY!D8*100</f>
        <v>0</v>
      </c>
      <c r="G22" s="100">
        <f>ENTRY!J11/ENTRY!D8*100</f>
        <v>0.68399452804377558</v>
      </c>
      <c r="H22" s="101">
        <f>ENTRY!J12/ENTRY!D8*100</f>
        <v>0</v>
      </c>
      <c r="I22" s="100">
        <f>ENTRY!J13/ENTRY!D8*100</f>
        <v>9.8495212038303688</v>
      </c>
      <c r="J22" s="101">
        <f>ENTRY!J14/ENTRY!D8*100</f>
        <v>0.13679890560875516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92</v>
      </c>
      <c r="C28" s="154" t="s">
        <v>93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94</v>
      </c>
      <c r="G29" s="58" t="s">
        <v>95</v>
      </c>
      <c r="H29" s="59"/>
      <c r="I29" s="58" t="s">
        <v>95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96</v>
      </c>
      <c r="H30" s="62"/>
      <c r="I30" s="61" t="s">
        <v>90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2" t="s">
        <v>97</v>
      </c>
      <c r="G31" s="82">
        <f>ENTRY!DY203</f>
        <v>486</v>
      </c>
      <c r="H31" s="83"/>
      <c r="I31" s="102">
        <f>ENTRY!DY203/ENTRY!DQ203*10</f>
        <v>108</v>
      </c>
      <c r="J31" s="83"/>
      <c r="K31" s="50"/>
      <c r="L31" s="50"/>
      <c r="M31" s="50"/>
      <c r="N31" s="49"/>
    </row>
    <row r="32" spans="1:14" x14ac:dyDescent="0.2">
      <c r="A32" s="48"/>
      <c r="B32" s="50"/>
      <c r="C32" s="50"/>
      <c r="D32" s="50"/>
      <c r="E32" s="50"/>
      <c r="F32" s="142" t="s">
        <v>180</v>
      </c>
      <c r="G32" s="84">
        <f>ENTRY!DZ203</f>
        <v>1</v>
      </c>
      <c r="H32" s="85"/>
      <c r="I32" s="103">
        <f>ENTRY!DZ203/ENTRY!DQ203*10</f>
        <v>0.22222222222222224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1" t="s">
        <v>191</v>
      </c>
      <c r="G33" s="86">
        <f>ENTRY!EA203</f>
        <v>1</v>
      </c>
      <c r="H33" s="87"/>
      <c r="I33" s="104">
        <f>ENTRY!EA203/ENTRY!DQ203*10</f>
        <v>0.22222222222222224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3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45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22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488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243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33.242134062927498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2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54</v>
      </c>
      <c r="F49" s="72">
        <v>2019</v>
      </c>
      <c r="G49" s="73"/>
      <c r="H49" s="72">
        <v>2018</v>
      </c>
      <c r="I49" s="73"/>
      <c r="J49" s="72" t="s">
        <v>178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89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31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3</v>
      </c>
      <c r="K51" s="80">
        <f>SUM(ENTRY!Y3:'ENTRY'!Y202)</f>
        <v>0</v>
      </c>
      <c r="L51" s="88">
        <f>ENTRY!Z203+ENTRY!AA203+ENTRY!AB203</f>
        <v>132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25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8</v>
      </c>
      <c r="K52" s="80">
        <f>SUM(ENTRY!AI3:'ENTRY'!AI202)</f>
        <v>0</v>
      </c>
      <c r="L52" s="88">
        <f>ENTRY!AJ203+ENTRY!AK203+ENTRY!AL203</f>
        <v>101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48</v>
      </c>
      <c r="F53" s="80">
        <f>SUM(ENTRY!AN3:'ENTRY'!AN202)</f>
        <v>3</v>
      </c>
      <c r="G53" s="80">
        <f>SUM(ENTRY!AO3:'ENTRY'!AO202)</f>
        <v>0</v>
      </c>
      <c r="H53" s="80">
        <f>SUM(ENTRY!AP3:'ENTRY'!AP202)</f>
        <v>1</v>
      </c>
      <c r="I53" s="80">
        <f>SUM(ENTRY!AQ3:'ENTRY'!AQ202)</f>
        <v>0</v>
      </c>
      <c r="J53" s="80">
        <f>SUM(ENTRY!AR3:'ENTRY'!AR202)</f>
        <v>9</v>
      </c>
      <c r="K53" s="80">
        <f>SUM(ENTRY!AS3:'ENTRY'!AS202)</f>
        <v>0</v>
      </c>
      <c r="L53" s="88">
        <f>ENTRY!AT203+ENTRY!AU203+ENTRY!AV203</f>
        <v>114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21</v>
      </c>
      <c r="F54" s="80">
        <f>SUM(ENTRY!AX3:'ENTRY'!AX202)</f>
        <v>1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8</v>
      </c>
      <c r="K54" s="80">
        <f>SUM(ENTRY!BC3:'ENTRY'!BC202)</f>
        <v>0</v>
      </c>
      <c r="L54" s="88">
        <f>ENTRY!BD203+ENTRY!BE203+ENTRY!BF203</f>
        <v>31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15</v>
      </c>
      <c r="F55" s="80">
        <f>SUM(ENTRY!BH3:'ENTRY'!BH202)</f>
        <v>3</v>
      </c>
      <c r="G55" s="80">
        <f>SUM(ENTRY!BI3:'ENTRY'!BI202)</f>
        <v>0</v>
      </c>
      <c r="H55" s="80">
        <f>SUM(ENTRY!BJ3:'ENTRY'!BJ202)</f>
        <v>1</v>
      </c>
      <c r="I55" s="80">
        <f>SUM(ENTRY!BK3:'ENTRY'!BK202)</f>
        <v>0</v>
      </c>
      <c r="J55" s="80">
        <f>SUM(ENTRY!BL3:'ENTRY'!BL202)</f>
        <v>13</v>
      </c>
      <c r="K55" s="80">
        <f>SUM(ENTRY!BM3:'ENTRY'!BM202)</f>
        <v>1</v>
      </c>
      <c r="L55" s="88">
        <f>ENTRY!BN203+ENTRY!BO203+ENTRY!BP203</f>
        <v>62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8</v>
      </c>
      <c r="F56" s="80">
        <f>SUM(ENTRY!BR3:'ENTRY'!BR202)</f>
        <v>1</v>
      </c>
      <c r="G56" s="80">
        <f>SUM(ENTRY!BS3:'ENTRY'!BS202)</f>
        <v>0</v>
      </c>
      <c r="H56" s="80">
        <f>SUM(ENTRY!BT3:'ENTRY'!BT202)</f>
        <v>2</v>
      </c>
      <c r="I56" s="80">
        <f>SUM(ENTRY!BU3:'ENTRY'!BU202)</f>
        <v>0</v>
      </c>
      <c r="J56" s="80">
        <f>SUM(ENTRY!BV3:'ENTRY'!BV202)</f>
        <v>11</v>
      </c>
      <c r="K56" s="80">
        <f>SUM(ENTRY!BW3:'ENTRY'!BW202)</f>
        <v>0</v>
      </c>
      <c r="L56" s="88">
        <f>ENTRY!BX203+ENTRY!BY203+ENTRY!BZ203</f>
        <v>20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5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1</v>
      </c>
      <c r="I57" s="80">
        <f>SUM(ENTRY!CE3:'ENTRY'!CE202)</f>
        <v>0</v>
      </c>
      <c r="J57" s="80">
        <f>SUM(ENTRY!CF3:'ENTRY'!CF202)</f>
        <v>9</v>
      </c>
      <c r="K57" s="80">
        <f>SUM(ENTRY!CG3:'ENTRY'!CG202)</f>
        <v>0</v>
      </c>
      <c r="L57" s="88">
        <f>ENTRY!CH203+ENTRY!CI203+ENTRY!CJ203</f>
        <v>18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3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5</v>
      </c>
      <c r="K58" s="80">
        <f>SUM(ENTRY!CQ3:'ENTRY'!CQ202)</f>
        <v>0</v>
      </c>
      <c r="L58" s="88">
        <f>ENTRY!CR203+ENTRY!CS203+ENTRY!CT203</f>
        <v>5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7">
        <f>SUM(ENTRY!CU3:'ENTRY'!CU202)</f>
        <v>1</v>
      </c>
      <c r="F59" s="147">
        <f>SUM(ENTRY!CV3:'ENTRY'!CV202)</f>
        <v>0</v>
      </c>
      <c r="G59" s="147">
        <f>SUM(ENTRY!CW3:'ENTRY'!CW202)</f>
        <v>0</v>
      </c>
      <c r="H59" s="147">
        <f>SUM(ENTRY!CX3:'ENTRY'!CX202)</f>
        <v>0</v>
      </c>
      <c r="I59" s="147">
        <f>SUM(ENTRY!CY3:'ENTRY'!CY202)</f>
        <v>0</v>
      </c>
      <c r="J59" s="147">
        <f>SUM(ENTRY!CZ3:'ENTRY'!CZ202)</f>
        <v>6</v>
      </c>
      <c r="K59" s="147">
        <f>SUM(ENTRY!DA3:'ENTRY'!DA202)</f>
        <v>0</v>
      </c>
      <c r="L59" s="148">
        <f>ENTRY!DA203+ENTRY!DB203+ENTRY!DC203</f>
        <v>5</v>
      </c>
      <c r="N59" s="49"/>
    </row>
    <row r="60" spans="1:14" ht="13.5" thickBot="1" x14ac:dyDescent="0.25">
      <c r="A60" s="48"/>
      <c r="C60" s="123"/>
      <c r="D60" s="123" t="s">
        <v>70</v>
      </c>
      <c r="E60" s="145">
        <f t="shared" ref="E60:L60" si="0">SUM(E51:E59)</f>
        <v>157</v>
      </c>
      <c r="F60" s="145">
        <f t="shared" si="0"/>
        <v>8</v>
      </c>
      <c r="G60" s="145">
        <f t="shared" si="0"/>
        <v>0</v>
      </c>
      <c r="H60" s="145">
        <f t="shared" si="0"/>
        <v>5</v>
      </c>
      <c r="I60" s="145">
        <f t="shared" si="0"/>
        <v>0</v>
      </c>
      <c r="J60" s="145">
        <f t="shared" si="0"/>
        <v>72</v>
      </c>
      <c r="K60" s="145">
        <f t="shared" si="0"/>
        <v>1</v>
      </c>
      <c r="L60" s="146">
        <f t="shared" si="0"/>
        <v>488</v>
      </c>
      <c r="N60" s="49"/>
    </row>
    <row r="61" spans="1:14" x14ac:dyDescent="0.2">
      <c r="A61" s="48"/>
      <c r="N61" s="49"/>
    </row>
    <row r="62" spans="1:14" x14ac:dyDescent="0.2">
      <c r="A62" s="48"/>
      <c r="H62" s="144" t="s">
        <v>179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G13" sqref="G13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8.855468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196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/>
      <c r="C6" s="124"/>
      <c r="D6" s="46" t="s">
        <v>73</v>
      </c>
      <c r="E6" s="45"/>
      <c r="F6" s="137" t="str">
        <f>ENTRY!A3</f>
        <v>Misschinsinlinka</v>
      </c>
      <c r="G6" s="45"/>
      <c r="H6"/>
      <c r="I6" s="46" t="s">
        <v>74</v>
      </c>
      <c r="J6" s="45"/>
      <c r="K6" s="137" t="str">
        <f>ENTRY!I3</f>
        <v>MFLNRO&amp;RD</v>
      </c>
      <c r="L6" s="45"/>
      <c r="M6" s="45"/>
      <c r="N6" s="15"/>
    </row>
    <row r="7" spans="1:14" ht="13.5" thickBot="1" x14ac:dyDescent="0.25">
      <c r="A7" s="14"/>
      <c r="B7" s="16"/>
      <c r="C7" s="16"/>
      <c r="D7" s="46" t="s">
        <v>75</v>
      </c>
      <c r="E7" s="45"/>
      <c r="F7" s="137" t="str">
        <f>ENTRY!B3</f>
        <v>93O 026</v>
      </c>
      <c r="G7" s="45"/>
      <c r="H7"/>
      <c r="I7" s="46" t="s">
        <v>76</v>
      </c>
      <c r="J7" s="45"/>
      <c r="K7" s="137" t="str">
        <f>ENTRY!J3</f>
        <v>FH208240007</v>
      </c>
      <c r="L7" s="45"/>
      <c r="M7" s="45"/>
      <c r="N7" s="15"/>
    </row>
    <row r="8" spans="1:14" ht="13.5" thickBot="1" x14ac:dyDescent="0.25">
      <c r="A8" s="14"/>
      <c r="B8"/>
      <c r="C8"/>
      <c r="D8" s="46" t="s">
        <v>77</v>
      </c>
      <c r="E8" s="45"/>
      <c r="F8" s="137">
        <f xml:space="preserve"> ENTRY!C3</f>
        <v>21</v>
      </c>
      <c r="G8" s="45"/>
      <c r="H8"/>
      <c r="I8" s="46" t="s">
        <v>78</v>
      </c>
      <c r="J8" s="45"/>
      <c r="K8" s="137" t="str">
        <f>ENTRY!L3</f>
        <v>N.Emery/T.Jenner</v>
      </c>
      <c r="L8" s="45"/>
      <c r="M8" s="45"/>
      <c r="N8" s="15"/>
    </row>
    <row r="9" spans="1:14" ht="13.5" thickBot="1" x14ac:dyDescent="0.25">
      <c r="A9" s="14"/>
      <c r="B9"/>
      <c r="C9"/>
      <c r="D9" s="46" t="s">
        <v>79</v>
      </c>
      <c r="E9" s="45"/>
      <c r="F9" s="137" t="str">
        <f>ENTRY!K3</f>
        <v>GRID</v>
      </c>
      <c r="G9" s="45"/>
      <c r="H9"/>
      <c r="I9" s="46" t="s">
        <v>80</v>
      </c>
      <c r="J9" s="45"/>
      <c r="K9" s="137" t="str">
        <f>ENTRY!M3</f>
        <v>YES</v>
      </c>
      <c r="L9" s="45"/>
      <c r="M9" s="45"/>
      <c r="N9" s="15"/>
    </row>
    <row r="10" spans="1:14" ht="13.5" thickBot="1" x14ac:dyDescent="0.25">
      <c r="A10" s="14"/>
      <c r="B10"/>
      <c r="C10"/>
      <c r="D10" s="46" t="s">
        <v>81</v>
      </c>
      <c r="E10" s="45"/>
      <c r="F10" s="168" t="str">
        <f>ENTRY!F3</f>
        <v>Nov 28, 2019; March 1,2020</v>
      </c>
      <c r="G10" s="45"/>
      <c r="H10"/>
      <c r="I10" s="46" t="s">
        <v>82</v>
      </c>
      <c r="J10" s="46" t="s">
        <v>83</v>
      </c>
      <c r="K10" s="137" t="str">
        <f>ENTRY!H3</f>
        <v>122° 54' 40.7"</v>
      </c>
      <c r="L10" s="46" t="s">
        <v>84</v>
      </c>
      <c r="M10" s="137" t="str">
        <f>ENTRY!G3</f>
        <v>55° 14' 35.7"</v>
      </c>
      <c r="N10" s="15"/>
    </row>
    <row r="11" spans="1:14" ht="13.5" thickBot="1" x14ac:dyDescent="0.25">
      <c r="A11" s="14"/>
      <c r="B11"/>
      <c r="C11"/>
      <c r="D11" s="46" t="s">
        <v>85</v>
      </c>
      <c r="E11" s="45"/>
      <c r="F11" s="137">
        <f>ENTRY!D3</f>
        <v>50</v>
      </c>
      <c r="G11" s="45"/>
      <c r="H11"/>
      <c r="I11" s="46" t="s">
        <v>86</v>
      </c>
      <c r="J11" s="45"/>
      <c r="K11" s="45"/>
      <c r="L11" s="137">
        <f>ENTRY!E3</f>
        <v>4500</v>
      </c>
      <c r="M11" s="45"/>
      <c r="N11" s="15"/>
    </row>
    <row r="12" spans="1:14" x14ac:dyDescent="0.2">
      <c r="A12" s="14"/>
      <c r="B12"/>
      <c r="C12"/>
      <c r="D12"/>
      <c r="E12"/>
      <c r="F12"/>
      <c r="G12"/>
      <c r="H12"/>
      <c r="I12"/>
      <c r="J12"/>
      <c r="K12"/>
      <c r="L12"/>
      <c r="M12"/>
      <c r="N12" s="15"/>
    </row>
    <row r="13" spans="1:14" x14ac:dyDescent="0.2">
      <c r="A13" s="14"/>
      <c r="B13"/>
      <c r="C13"/>
      <c r="D13"/>
      <c r="E13"/>
      <c r="F13"/>
      <c r="G13"/>
      <c r="H13"/>
      <c r="I13"/>
      <c r="J13"/>
      <c r="K13"/>
      <c r="L13"/>
      <c r="M13"/>
      <c r="N13" s="15"/>
    </row>
    <row r="14" spans="1:14" ht="13.5" thickBot="1" x14ac:dyDescent="0.25">
      <c r="A14" s="14"/>
      <c r="B14" s="106" t="s">
        <v>121</v>
      </c>
      <c r="C14" s="16"/>
      <c r="D14" s="151" t="s">
        <v>122</v>
      </c>
      <c r="E14" s="16"/>
      <c r="F14" s="16"/>
      <c r="G14" s="16"/>
      <c r="H14" s="16"/>
      <c r="I14" s="16"/>
      <c r="J14" s="16"/>
      <c r="K14" s="16"/>
      <c r="L14" s="16"/>
      <c r="M14" s="16"/>
      <c r="N14" s="15"/>
    </row>
    <row r="15" spans="1:14" ht="13.5" thickBot="1" x14ac:dyDescent="0.25">
      <c r="A15" s="14"/>
      <c r="B15" s="165"/>
      <c r="C15" s="166"/>
      <c r="D15" s="1" t="s">
        <v>123</v>
      </c>
      <c r="E15" s="2"/>
      <c r="F15" s="2"/>
      <c r="G15" s="2"/>
      <c r="H15" s="3"/>
      <c r="I15" s="1" t="s">
        <v>124</v>
      </c>
      <c r="J15" s="4"/>
      <c r="K15" s="4"/>
      <c r="L15" s="4"/>
      <c r="M15" s="5"/>
      <c r="N15" s="15"/>
    </row>
    <row r="16" spans="1:14" x14ac:dyDescent="0.2">
      <c r="A16" s="14"/>
      <c r="B16" s="164"/>
      <c r="C16" s="16"/>
      <c r="D16" s="7" t="s">
        <v>125</v>
      </c>
      <c r="E16" s="7" t="s">
        <v>125</v>
      </c>
      <c r="F16" s="7" t="s">
        <v>125</v>
      </c>
      <c r="G16" s="7" t="s">
        <v>125</v>
      </c>
      <c r="H16" s="7" t="s">
        <v>125</v>
      </c>
      <c r="I16" s="7" t="s">
        <v>125</v>
      </c>
      <c r="J16" s="7" t="s">
        <v>125</v>
      </c>
      <c r="K16" s="7" t="s">
        <v>125</v>
      </c>
      <c r="L16" s="7" t="s">
        <v>125</v>
      </c>
      <c r="M16" s="7" t="s">
        <v>125</v>
      </c>
      <c r="N16" s="15"/>
    </row>
    <row r="17" spans="1:15" ht="13.5" thickBot="1" x14ac:dyDescent="0.25">
      <c r="A17" s="14"/>
      <c r="B17" s="163" t="s">
        <v>35</v>
      </c>
      <c r="C17" s="63"/>
      <c r="D17" s="8" t="s">
        <v>37</v>
      </c>
      <c r="E17" s="8" t="s">
        <v>39</v>
      </c>
      <c r="F17" s="8" t="s">
        <v>38</v>
      </c>
      <c r="G17" s="8" t="s">
        <v>126</v>
      </c>
      <c r="H17" s="8" t="s">
        <v>127</v>
      </c>
      <c r="I17" s="8" t="s">
        <v>37</v>
      </c>
      <c r="J17" s="8" t="s">
        <v>39</v>
      </c>
      <c r="K17" s="8" t="s">
        <v>38</v>
      </c>
      <c r="L17" s="8" t="s">
        <v>126</v>
      </c>
      <c r="M17" s="8" t="s">
        <v>127</v>
      </c>
      <c r="N17" s="15"/>
    </row>
    <row r="18" spans="1:15" x14ac:dyDescent="0.2">
      <c r="A18" s="14"/>
      <c r="B18" s="161">
        <f>ENTRY!DE3</f>
        <v>1</v>
      </c>
      <c r="C18" s="162"/>
      <c r="D18" s="79">
        <f>ENTRY!DG3</f>
        <v>0</v>
      </c>
      <c r="E18" s="79">
        <f>ENTRY!DI3</f>
        <v>0</v>
      </c>
      <c r="F18" s="79">
        <f>ENTRY!DH3</f>
        <v>3</v>
      </c>
      <c r="G18" s="79">
        <f>ENTRY!DJ3</f>
        <v>0</v>
      </c>
      <c r="H18" s="79">
        <f>ENTRY!DF3</f>
        <v>4</v>
      </c>
      <c r="I18" s="79">
        <f>ENTRY!DL3</f>
        <v>0</v>
      </c>
      <c r="J18" s="79">
        <f>ENTRY!DN3</f>
        <v>0</v>
      </c>
      <c r="K18" s="79">
        <f>ENTRY!DM3</f>
        <v>23</v>
      </c>
      <c r="L18" s="79">
        <f>ENTRY!DO3</f>
        <v>0</v>
      </c>
      <c r="M18" s="79">
        <f>ENTRY!DK3</f>
        <v>3</v>
      </c>
      <c r="N18" s="15"/>
    </row>
    <row r="19" spans="1:15" x14ac:dyDescent="0.2">
      <c r="A19" s="14"/>
      <c r="B19" s="161">
        <f>ENTRY!DE4</f>
        <v>1</v>
      </c>
      <c r="C19" s="162"/>
      <c r="D19" s="80">
        <f>ENTRY!DG4</f>
        <v>0</v>
      </c>
      <c r="E19" s="80">
        <f>ENTRY!DI4</f>
        <v>0</v>
      </c>
      <c r="F19" s="80">
        <f>ENTRY!DH4</f>
        <v>5</v>
      </c>
      <c r="G19" s="80">
        <f>ENTRY!DJ4</f>
        <v>0</v>
      </c>
      <c r="H19" s="80">
        <f>ENTRY!DF4</f>
        <v>4</v>
      </c>
      <c r="I19" s="80">
        <f>ENTRY!DL4</f>
        <v>0</v>
      </c>
      <c r="J19" s="80">
        <f>ENTRY!DN4</f>
        <v>0</v>
      </c>
      <c r="K19" s="80">
        <f>ENTRY!DM4</f>
        <v>3</v>
      </c>
      <c r="L19" s="80">
        <f>ENTRY!DO4</f>
        <v>0</v>
      </c>
      <c r="M19" s="80">
        <f>ENTRY!DK4</f>
        <v>3</v>
      </c>
      <c r="N19" s="15"/>
    </row>
    <row r="20" spans="1:15" x14ac:dyDescent="0.2">
      <c r="A20" s="14"/>
      <c r="B20" s="161">
        <f>ENTRY!DE5</f>
        <v>2</v>
      </c>
      <c r="C20" s="162"/>
      <c r="D20" s="80">
        <f>ENTRY!DG5</f>
        <v>0</v>
      </c>
      <c r="E20" s="80">
        <f>ENTRY!DI5</f>
        <v>0</v>
      </c>
      <c r="F20" s="80">
        <f>ENTRY!DH5</f>
        <v>3</v>
      </c>
      <c r="G20" s="80">
        <f>ENTRY!DJ5</f>
        <v>0</v>
      </c>
      <c r="H20" s="80">
        <f>ENTRY!DF5</f>
        <v>4</v>
      </c>
      <c r="I20" s="80">
        <f>ENTRY!DL5</f>
        <v>0</v>
      </c>
      <c r="J20" s="80">
        <f>ENTRY!DN5</f>
        <v>0</v>
      </c>
      <c r="K20" s="80">
        <f>ENTRY!DM5</f>
        <v>0</v>
      </c>
      <c r="L20" s="80">
        <f>ENTRY!DO5</f>
        <v>0</v>
      </c>
      <c r="M20" s="80">
        <f>ENTRY!DK5</f>
        <v>0</v>
      </c>
      <c r="N20" s="15"/>
    </row>
    <row r="21" spans="1:15" x14ac:dyDescent="0.2">
      <c r="A21" s="14"/>
      <c r="B21" s="161">
        <f>ENTRY!DE6</f>
        <v>0</v>
      </c>
      <c r="C21" s="162"/>
      <c r="D21" s="80">
        <f>ENTRY!DG6</f>
        <v>0</v>
      </c>
      <c r="E21" s="80">
        <f>ENTRY!DI6</f>
        <v>0</v>
      </c>
      <c r="F21" s="80">
        <f>ENTRY!DH6</f>
        <v>0</v>
      </c>
      <c r="G21" s="80">
        <f>ENTRY!DJ6</f>
        <v>0</v>
      </c>
      <c r="H21" s="80">
        <f>ENTRY!DF6</f>
        <v>0</v>
      </c>
      <c r="I21" s="80">
        <f>ENTRY!DL6</f>
        <v>0</v>
      </c>
      <c r="J21" s="80">
        <f>ENTRY!DN6</f>
        <v>0</v>
      </c>
      <c r="K21" s="80">
        <f>ENTRY!DM6</f>
        <v>0</v>
      </c>
      <c r="L21" s="80">
        <f>ENTRY!DO6</f>
        <v>0</v>
      </c>
      <c r="M21" s="80">
        <f>ENTRY!DK6</f>
        <v>0</v>
      </c>
      <c r="N21" s="15"/>
    </row>
    <row r="22" spans="1:15" x14ac:dyDescent="0.2">
      <c r="A22" s="14"/>
      <c r="B22" s="161">
        <f>ENTRY!DE7</f>
        <v>0</v>
      </c>
      <c r="C22" s="162"/>
      <c r="D22" s="80">
        <f>ENTRY!DG7</f>
        <v>0</v>
      </c>
      <c r="E22" s="80">
        <f>ENTRY!DI7</f>
        <v>0</v>
      </c>
      <c r="F22" s="80">
        <f>ENTRY!DH7</f>
        <v>0</v>
      </c>
      <c r="G22" s="80">
        <f>ENTRY!DJ7</f>
        <v>0</v>
      </c>
      <c r="H22" s="80">
        <f>ENTRY!DF7</f>
        <v>0</v>
      </c>
      <c r="I22" s="80">
        <f>ENTRY!DL7</f>
        <v>0</v>
      </c>
      <c r="J22" s="80">
        <f>ENTRY!DN7</f>
        <v>0</v>
      </c>
      <c r="K22" s="80">
        <f>ENTRY!DM7</f>
        <v>0</v>
      </c>
      <c r="L22" s="80">
        <f>ENTRY!DO7</f>
        <v>0</v>
      </c>
      <c r="M22" s="80">
        <f>ENTRY!DK7</f>
        <v>0</v>
      </c>
      <c r="N22" s="15"/>
    </row>
    <row r="23" spans="1:15" x14ac:dyDescent="0.2">
      <c r="A23" s="14"/>
      <c r="B23" s="161">
        <f>ENTRY!DE8</f>
        <v>0</v>
      </c>
      <c r="C23" s="162"/>
      <c r="D23" s="80">
        <f>ENTRY!DG8</f>
        <v>0</v>
      </c>
      <c r="E23" s="80">
        <f>ENTRY!DI8</f>
        <v>0</v>
      </c>
      <c r="F23" s="80">
        <f>ENTRY!DH8</f>
        <v>0</v>
      </c>
      <c r="G23" s="80">
        <f>ENTRY!DJ8</f>
        <v>0</v>
      </c>
      <c r="H23" s="80">
        <f>ENTRY!DF8</f>
        <v>0</v>
      </c>
      <c r="I23" s="80">
        <f>ENTRY!DL8</f>
        <v>0</v>
      </c>
      <c r="J23" s="80">
        <f>ENTRY!DN8</f>
        <v>0</v>
      </c>
      <c r="K23" s="80">
        <f>ENTRY!DM8</f>
        <v>0</v>
      </c>
      <c r="L23" s="80">
        <f>ENTRY!DO8</f>
        <v>0</v>
      </c>
      <c r="M23" s="80">
        <f>ENTRY!DK8</f>
        <v>0</v>
      </c>
      <c r="N23" s="15"/>
    </row>
    <row r="24" spans="1:15" x14ac:dyDescent="0.2">
      <c r="A24" s="14"/>
      <c r="B24" s="161">
        <f>ENTRY!DE9</f>
        <v>0</v>
      </c>
      <c r="C24" s="162"/>
      <c r="D24" s="80">
        <f>ENTRY!DG9</f>
        <v>0</v>
      </c>
      <c r="E24" s="80">
        <f>ENTRY!DI9</f>
        <v>0</v>
      </c>
      <c r="F24" s="80">
        <f>ENTRY!DH9</f>
        <v>0</v>
      </c>
      <c r="G24" s="80">
        <f>ENTRY!DJ9</f>
        <v>0</v>
      </c>
      <c r="H24" s="80">
        <f>ENTRY!DF9</f>
        <v>0</v>
      </c>
      <c r="I24" s="80">
        <f>ENTRY!DL9</f>
        <v>0</v>
      </c>
      <c r="J24" s="80">
        <f>ENTRY!DN9</f>
        <v>0</v>
      </c>
      <c r="K24" s="80">
        <f>ENTRY!DM9</f>
        <v>0</v>
      </c>
      <c r="L24" s="80">
        <f>ENTRY!DO9</f>
        <v>0</v>
      </c>
      <c r="M24" s="80">
        <f>ENTRY!DK9</f>
        <v>0</v>
      </c>
      <c r="N24" s="15"/>
    </row>
    <row r="25" spans="1:15" x14ac:dyDescent="0.2">
      <c r="A25" s="14"/>
      <c r="B25" s="161">
        <f>ENTRY!DE10</f>
        <v>0</v>
      </c>
      <c r="C25" s="162"/>
      <c r="D25" s="80">
        <f>ENTRY!DG10</f>
        <v>0</v>
      </c>
      <c r="E25" s="80">
        <f>ENTRY!DI10</f>
        <v>0</v>
      </c>
      <c r="F25" s="80">
        <f>ENTRY!DH10</f>
        <v>0</v>
      </c>
      <c r="G25" s="80">
        <f>ENTRY!DJ10</f>
        <v>0</v>
      </c>
      <c r="H25" s="80">
        <f>ENTRY!DF10</f>
        <v>0</v>
      </c>
      <c r="I25" s="80">
        <f>ENTRY!DL10</f>
        <v>0</v>
      </c>
      <c r="J25" s="80">
        <f>ENTRY!DN10</f>
        <v>0</v>
      </c>
      <c r="K25" s="80">
        <f>ENTRY!DM10</f>
        <v>0</v>
      </c>
      <c r="L25" s="80">
        <f>ENTRY!DO10</f>
        <v>0</v>
      </c>
      <c r="M25" s="80">
        <f>ENTRY!DK10</f>
        <v>0</v>
      </c>
      <c r="N25" s="15"/>
    </row>
    <row r="26" spans="1:15" x14ac:dyDescent="0.2">
      <c r="A26" s="14"/>
      <c r="B26" s="161">
        <f>ENTRY!DE11</f>
        <v>0</v>
      </c>
      <c r="C26" s="162"/>
      <c r="D26" s="80">
        <f>ENTRY!DG11</f>
        <v>0</v>
      </c>
      <c r="E26" s="80">
        <f>ENTRY!DI11</f>
        <v>0</v>
      </c>
      <c r="F26" s="80">
        <f>ENTRY!DH11</f>
        <v>0</v>
      </c>
      <c r="G26" s="80">
        <f>ENTRY!DJ11</f>
        <v>0</v>
      </c>
      <c r="H26" s="80">
        <f>ENTRY!DF11</f>
        <v>0</v>
      </c>
      <c r="I26" s="80">
        <f>ENTRY!DL11</f>
        <v>0</v>
      </c>
      <c r="J26" s="80">
        <f>ENTRY!DN11</f>
        <v>0</v>
      </c>
      <c r="K26" s="80">
        <f>ENTRY!DM11</f>
        <v>0</v>
      </c>
      <c r="L26" s="80">
        <f>ENTRY!DO11</f>
        <v>0</v>
      </c>
      <c r="M26" s="80">
        <f>ENTRY!DK11</f>
        <v>0</v>
      </c>
      <c r="N26" s="15"/>
    </row>
    <row r="27" spans="1:15" x14ac:dyDescent="0.2">
      <c r="A27" s="14"/>
      <c r="B27" s="161">
        <f>ENTRY!DE12</f>
        <v>0</v>
      </c>
      <c r="C27" s="162"/>
      <c r="D27" s="80">
        <f>ENTRY!DG12</f>
        <v>0</v>
      </c>
      <c r="E27" s="80">
        <f>ENTRY!DI12</f>
        <v>0</v>
      </c>
      <c r="F27" s="80">
        <f>ENTRY!DH12</f>
        <v>0</v>
      </c>
      <c r="G27" s="80">
        <f>ENTRY!DJ12</f>
        <v>0</v>
      </c>
      <c r="H27" s="80">
        <f>ENTRY!DF12</f>
        <v>0</v>
      </c>
      <c r="I27" s="80">
        <f>ENTRY!DL12</f>
        <v>0</v>
      </c>
      <c r="J27" s="80">
        <f>ENTRY!DN12</f>
        <v>0</v>
      </c>
      <c r="K27" s="80">
        <f>ENTRY!DM12</f>
        <v>0</v>
      </c>
      <c r="L27" s="80">
        <f>ENTRY!DO12</f>
        <v>0</v>
      </c>
      <c r="M27" s="80">
        <f>ENTRY!DK12</f>
        <v>0</v>
      </c>
      <c r="N27" s="15"/>
    </row>
    <row r="28" spans="1:15" x14ac:dyDescent="0.2">
      <c r="A28" s="14"/>
      <c r="B28" s="161">
        <f>ENTRY!DE13</f>
        <v>0</v>
      </c>
      <c r="C28" s="162"/>
      <c r="D28" s="80">
        <f>ENTRY!DG13</f>
        <v>0</v>
      </c>
      <c r="E28" s="80">
        <f>ENTRY!DI13</f>
        <v>0</v>
      </c>
      <c r="F28" s="80">
        <f>ENTRY!DH13</f>
        <v>0</v>
      </c>
      <c r="G28" s="80">
        <f>ENTRY!DJ13</f>
        <v>0</v>
      </c>
      <c r="H28" s="80">
        <f>ENTRY!DF13</f>
        <v>0</v>
      </c>
      <c r="I28" s="80">
        <f>ENTRY!DL13</f>
        <v>0</v>
      </c>
      <c r="J28" s="80">
        <f>ENTRY!DN13</f>
        <v>0</v>
      </c>
      <c r="K28" s="80">
        <f>ENTRY!DM13</f>
        <v>0</v>
      </c>
      <c r="L28" s="80">
        <f>ENTRY!DO13</f>
        <v>0</v>
      </c>
      <c r="M28" s="80">
        <f>ENTRY!DK13</f>
        <v>0</v>
      </c>
      <c r="N28" s="15"/>
    </row>
    <row r="29" spans="1:15" x14ac:dyDescent="0.2">
      <c r="A29" s="14"/>
      <c r="B29" s="161">
        <f>ENTRY!DE14</f>
        <v>0</v>
      </c>
      <c r="C29" s="162"/>
      <c r="D29" s="80">
        <f>ENTRY!DG14</f>
        <v>0</v>
      </c>
      <c r="E29" s="80">
        <f>ENTRY!DI14</f>
        <v>0</v>
      </c>
      <c r="F29" s="80">
        <f>ENTRY!DH14</f>
        <v>0</v>
      </c>
      <c r="G29" s="80">
        <f>ENTRY!DJ14</f>
        <v>0</v>
      </c>
      <c r="H29" s="80">
        <f>ENTRY!DF14</f>
        <v>0</v>
      </c>
      <c r="I29" s="80">
        <f>ENTRY!DL14</f>
        <v>0</v>
      </c>
      <c r="J29" s="80">
        <f>ENTRY!DN14</f>
        <v>0</v>
      </c>
      <c r="K29" s="80">
        <f>ENTRY!DM14</f>
        <v>0</v>
      </c>
      <c r="L29" s="80">
        <f>ENTRY!DO14</f>
        <v>0</v>
      </c>
      <c r="M29" s="80">
        <f>ENTRY!DK14</f>
        <v>0</v>
      </c>
      <c r="N29" s="15"/>
    </row>
    <row r="30" spans="1:15" x14ac:dyDescent="0.2">
      <c r="A30" s="14"/>
      <c r="B30" s="161">
        <f>ENTRY!DE15</f>
        <v>0</v>
      </c>
      <c r="C30" s="162"/>
      <c r="D30" s="80">
        <f>ENTRY!DG15</f>
        <v>0</v>
      </c>
      <c r="E30" s="80">
        <f>ENTRY!DI15</f>
        <v>0</v>
      </c>
      <c r="F30" s="80">
        <f>ENTRY!DH15</f>
        <v>0</v>
      </c>
      <c r="G30" s="80">
        <f>ENTRY!DJ15</f>
        <v>0</v>
      </c>
      <c r="H30" s="80">
        <f>ENTRY!DF15</f>
        <v>0</v>
      </c>
      <c r="I30" s="80">
        <f>ENTRY!DL15</f>
        <v>0</v>
      </c>
      <c r="J30" s="80">
        <f>ENTRY!DN15</f>
        <v>0</v>
      </c>
      <c r="K30" s="80">
        <f>ENTRY!DM15</f>
        <v>0</v>
      </c>
      <c r="L30" s="80">
        <f>ENTRY!DO15</f>
        <v>0</v>
      </c>
      <c r="M30" s="80">
        <f>ENTRY!DK15</f>
        <v>0</v>
      </c>
      <c r="N30" s="15"/>
    </row>
    <row r="31" spans="1:15" x14ac:dyDescent="0.2">
      <c r="A31" s="14"/>
      <c r="B31" s="161">
        <f>ENTRY!DE16</f>
        <v>0</v>
      </c>
      <c r="C31" s="162"/>
      <c r="D31" s="80">
        <f>ENTRY!DG16</f>
        <v>0</v>
      </c>
      <c r="E31" s="80">
        <f>ENTRY!DI16</f>
        <v>0</v>
      </c>
      <c r="F31" s="80">
        <f>ENTRY!DH16</f>
        <v>0</v>
      </c>
      <c r="G31" s="80">
        <f>ENTRY!DJ16</f>
        <v>0</v>
      </c>
      <c r="H31" s="80">
        <f>ENTRY!DF16</f>
        <v>0</v>
      </c>
      <c r="I31" s="80">
        <f>ENTRY!DL16</f>
        <v>0</v>
      </c>
      <c r="J31" s="80">
        <f>ENTRY!DN16</f>
        <v>0</v>
      </c>
      <c r="K31" s="80">
        <f>ENTRY!DM16</f>
        <v>0</v>
      </c>
      <c r="L31" s="80">
        <f>ENTRY!DO16</f>
        <v>0</v>
      </c>
      <c r="M31" s="80">
        <f>ENTRY!DK16</f>
        <v>0</v>
      </c>
      <c r="N31" s="15"/>
    </row>
    <row r="32" spans="1:15" x14ac:dyDescent="0.2">
      <c r="A32" s="14"/>
      <c r="B32" s="161">
        <f>ENTRY!DE17</f>
        <v>0</v>
      </c>
      <c r="C32" s="162"/>
      <c r="D32" s="80">
        <f>ENTRY!DG17</f>
        <v>0</v>
      </c>
      <c r="E32" s="80">
        <f>ENTRY!DI17</f>
        <v>0</v>
      </c>
      <c r="F32" s="80">
        <f>ENTRY!DH17</f>
        <v>0</v>
      </c>
      <c r="G32" s="80">
        <f>ENTRY!DJ17</f>
        <v>0</v>
      </c>
      <c r="H32" s="80">
        <f>ENTRY!DF17</f>
        <v>0</v>
      </c>
      <c r="I32" s="80">
        <f>ENTRY!DL17</f>
        <v>0</v>
      </c>
      <c r="J32" s="80">
        <f>ENTRY!DN17</f>
        <v>0</v>
      </c>
      <c r="K32" s="80">
        <f>ENTRY!DM17</f>
        <v>0</v>
      </c>
      <c r="L32" s="80">
        <f>ENTRY!DO17</f>
        <v>0</v>
      </c>
      <c r="M32" s="80">
        <f>ENTRY!DK17</f>
        <v>0</v>
      </c>
      <c r="N32" s="15"/>
      <c r="O32"/>
    </row>
    <row r="33" spans="1:15" x14ac:dyDescent="0.2">
      <c r="A33" s="14"/>
      <c r="B33" s="161">
        <f>ENTRY!DE18</f>
        <v>0</v>
      </c>
      <c r="C33" s="162"/>
      <c r="D33" s="80">
        <f>ENTRY!DG18</f>
        <v>0</v>
      </c>
      <c r="E33" s="80">
        <f>ENTRY!DI18</f>
        <v>0</v>
      </c>
      <c r="F33" s="80">
        <f>ENTRY!DH18</f>
        <v>0</v>
      </c>
      <c r="G33" s="80">
        <f>ENTRY!DJ18</f>
        <v>0</v>
      </c>
      <c r="H33" s="80">
        <f>ENTRY!DF18</f>
        <v>0</v>
      </c>
      <c r="I33" s="80">
        <f>ENTRY!DL18</f>
        <v>0</v>
      </c>
      <c r="J33" s="80">
        <f>ENTRY!DN18</f>
        <v>0</v>
      </c>
      <c r="K33" s="80">
        <f>ENTRY!DM18</f>
        <v>0</v>
      </c>
      <c r="L33" s="80">
        <f>ENTRY!DO18</f>
        <v>0</v>
      </c>
      <c r="M33" s="80">
        <f>ENTRY!DK18</f>
        <v>0</v>
      </c>
      <c r="N33" s="15"/>
      <c r="O33"/>
    </row>
    <row r="34" spans="1:15" x14ac:dyDescent="0.2">
      <c r="A34" s="14"/>
      <c r="B34" s="161">
        <f>ENTRY!DE19</f>
        <v>0</v>
      </c>
      <c r="C34" s="162"/>
      <c r="D34" s="80">
        <f>ENTRY!DG19</f>
        <v>0</v>
      </c>
      <c r="E34" s="80">
        <f>ENTRY!DI19</f>
        <v>0</v>
      </c>
      <c r="F34" s="80">
        <f>ENTRY!DH19</f>
        <v>0</v>
      </c>
      <c r="G34" s="80">
        <f>ENTRY!DJ19</f>
        <v>0</v>
      </c>
      <c r="H34" s="80">
        <f>ENTRY!DF19</f>
        <v>0</v>
      </c>
      <c r="I34" s="80">
        <f>ENTRY!DL19</f>
        <v>0</v>
      </c>
      <c r="J34" s="80">
        <f>ENTRY!DN19</f>
        <v>0</v>
      </c>
      <c r="K34" s="80">
        <f>ENTRY!DM19</f>
        <v>0</v>
      </c>
      <c r="L34" s="80">
        <f>ENTRY!DO19</f>
        <v>0</v>
      </c>
      <c r="M34" s="80">
        <f>ENTRY!DK19</f>
        <v>0</v>
      </c>
      <c r="N34" s="15"/>
      <c r="O34"/>
    </row>
    <row r="35" spans="1:15" x14ac:dyDescent="0.2">
      <c r="A35" s="14"/>
      <c r="B35" s="161">
        <f>ENTRY!DE20</f>
        <v>0</v>
      </c>
      <c r="C35" s="162"/>
      <c r="D35" s="80">
        <f>ENTRY!DG20</f>
        <v>0</v>
      </c>
      <c r="E35" s="80">
        <f>ENTRY!DI20</f>
        <v>0</v>
      </c>
      <c r="F35" s="80">
        <f>ENTRY!DH20</f>
        <v>0</v>
      </c>
      <c r="G35" s="80">
        <f>ENTRY!DJ20</f>
        <v>0</v>
      </c>
      <c r="H35" s="80">
        <f>ENTRY!DF20</f>
        <v>0</v>
      </c>
      <c r="I35" s="80">
        <f>ENTRY!DL20</f>
        <v>0</v>
      </c>
      <c r="J35" s="80">
        <f>ENTRY!DN20</f>
        <v>0</v>
      </c>
      <c r="K35" s="80">
        <f>ENTRY!DM20</f>
        <v>0</v>
      </c>
      <c r="L35" s="80">
        <f>ENTRY!DO20</f>
        <v>0</v>
      </c>
      <c r="M35" s="80">
        <f>ENTRY!DK20</f>
        <v>0</v>
      </c>
      <c r="N35" s="15"/>
      <c r="O35"/>
    </row>
    <row r="36" spans="1:15" x14ac:dyDescent="0.2">
      <c r="A36" s="14"/>
      <c r="B36" s="161">
        <f>ENTRY!DE21</f>
        <v>0</v>
      </c>
      <c r="C36" s="162"/>
      <c r="D36" s="80">
        <f>ENTRY!DG21</f>
        <v>0</v>
      </c>
      <c r="E36" s="80">
        <f>ENTRY!DI21</f>
        <v>0</v>
      </c>
      <c r="F36" s="80">
        <f>ENTRY!DH21</f>
        <v>0</v>
      </c>
      <c r="G36" s="80">
        <f>ENTRY!DJ21</f>
        <v>0</v>
      </c>
      <c r="H36" s="80">
        <f>ENTRY!DF21</f>
        <v>0</v>
      </c>
      <c r="I36" s="80">
        <f>ENTRY!DL21</f>
        <v>0</v>
      </c>
      <c r="J36" s="80">
        <f>ENTRY!DN21</f>
        <v>0</v>
      </c>
      <c r="K36" s="80">
        <f>ENTRY!DM21</f>
        <v>0</v>
      </c>
      <c r="L36" s="80">
        <f>ENTRY!DO21</f>
        <v>0</v>
      </c>
      <c r="M36" s="80">
        <f>ENTRY!DK21</f>
        <v>0</v>
      </c>
      <c r="N36" s="15"/>
      <c r="O36"/>
    </row>
    <row r="37" spans="1:15" ht="13.5" thickBot="1" x14ac:dyDescent="0.25">
      <c r="A37" s="14"/>
      <c r="B37" s="161">
        <f>ENTRY!DE22</f>
        <v>0</v>
      </c>
      <c r="C37" s="87"/>
      <c r="D37" s="80">
        <f>ENTRY!DG22</f>
        <v>0</v>
      </c>
      <c r="E37" s="80">
        <f>ENTRY!DI22</f>
        <v>0</v>
      </c>
      <c r="F37" s="80">
        <f>ENTRY!DH22</f>
        <v>0</v>
      </c>
      <c r="G37" s="80">
        <f>ENTRY!DJ22</f>
        <v>0</v>
      </c>
      <c r="H37" s="80">
        <f>ENTRY!DF22</f>
        <v>0</v>
      </c>
      <c r="I37" s="80">
        <f>ENTRY!DL22</f>
        <v>0</v>
      </c>
      <c r="J37" s="80">
        <f>ENTRY!DN22</f>
        <v>0</v>
      </c>
      <c r="K37" s="80">
        <f>ENTRY!DM22</f>
        <v>0</v>
      </c>
      <c r="L37" s="80">
        <f>ENTRY!DO22</f>
        <v>0</v>
      </c>
      <c r="M37" s="80">
        <f>ENTRY!DK22</f>
        <v>0</v>
      </c>
      <c r="N37" s="15"/>
      <c r="O37"/>
    </row>
    <row r="38" spans="1:15" ht="13.5" thickBot="1" x14ac:dyDescent="0.25">
      <c r="A38" s="14"/>
      <c r="B38" s="81" t="s">
        <v>128</v>
      </c>
      <c r="C38" s="150"/>
      <c r="D38" s="117">
        <f t="shared" ref="D38:M38" si="0">SUM(D18:D37)</f>
        <v>0</v>
      </c>
      <c r="E38" s="118">
        <f t="shared" si="0"/>
        <v>0</v>
      </c>
      <c r="F38" s="117">
        <f t="shared" si="0"/>
        <v>11</v>
      </c>
      <c r="G38" s="118">
        <f t="shared" si="0"/>
        <v>0</v>
      </c>
      <c r="H38" s="117">
        <f t="shared" si="0"/>
        <v>12</v>
      </c>
      <c r="I38" s="118">
        <f t="shared" si="0"/>
        <v>0</v>
      </c>
      <c r="J38" s="117">
        <f t="shared" si="0"/>
        <v>0</v>
      </c>
      <c r="K38" s="118">
        <f t="shared" si="0"/>
        <v>26</v>
      </c>
      <c r="L38" s="117">
        <f t="shared" si="0"/>
        <v>0</v>
      </c>
      <c r="M38" s="118">
        <f t="shared" si="0"/>
        <v>6</v>
      </c>
      <c r="N38" s="15"/>
      <c r="O38"/>
    </row>
    <row r="39" spans="1:15" x14ac:dyDescent="0.2">
      <c r="A39" s="14"/>
      <c r="B39"/>
      <c r="C39"/>
      <c r="D39"/>
      <c r="E39"/>
      <c r="F39"/>
      <c r="G39"/>
      <c r="H39"/>
      <c r="I39"/>
      <c r="J39"/>
      <c r="K39"/>
      <c r="L39"/>
      <c r="M39"/>
      <c r="N39" s="15"/>
      <c r="O39"/>
    </row>
    <row r="40" spans="1:15" x14ac:dyDescent="0.2">
      <c r="A40" s="14"/>
      <c r="B40"/>
      <c r="C40"/>
      <c r="D40"/>
      <c r="E40"/>
      <c r="F40"/>
      <c r="G40"/>
      <c r="H40"/>
      <c r="I40"/>
      <c r="J40"/>
      <c r="K40"/>
      <c r="L40"/>
      <c r="M40"/>
      <c r="N40" s="15"/>
      <c r="O40"/>
    </row>
    <row r="41" spans="1:15" ht="13.5" thickBot="1" x14ac:dyDescent="0.25">
      <c r="A41" s="14"/>
      <c r="B41" s="125" t="s">
        <v>129</v>
      </c>
      <c r="C41" s="126"/>
      <c r="D41" s="149" t="s">
        <v>130</v>
      </c>
      <c r="E41" s="126"/>
      <c r="F41" s="126"/>
      <c r="G41" s="126"/>
      <c r="H41" s="126"/>
      <c r="I41" s="126"/>
      <c r="J41" s="126"/>
      <c r="K41" s="126"/>
      <c r="L41" s="126"/>
      <c r="M41" s="126"/>
      <c r="N41" s="15"/>
      <c r="O41"/>
    </row>
    <row r="42" spans="1:15" x14ac:dyDescent="0.2">
      <c r="A42" s="14"/>
      <c r="B42"/>
      <c r="C42"/>
      <c r="D42"/>
      <c r="E42"/>
      <c r="F42"/>
      <c r="G42"/>
      <c r="H42"/>
      <c r="I42"/>
      <c r="J42"/>
      <c r="K42"/>
      <c r="L42" s="16"/>
      <c r="M42" s="16"/>
      <c r="N42" s="15"/>
      <c r="O42"/>
    </row>
    <row r="43" spans="1:15" x14ac:dyDescent="0.2">
      <c r="A43" s="14"/>
      <c r="B43" s="113" t="s">
        <v>131</v>
      </c>
      <c r="C43" s="113"/>
      <c r="D43" s="113"/>
      <c r="E43" s="16"/>
      <c r="F43" s="16"/>
      <c r="G43" s="16"/>
      <c r="H43" s="16"/>
      <c r="I43" s="16"/>
      <c r="J43" s="16"/>
      <c r="K43" s="16"/>
      <c r="L43" s="16"/>
      <c r="M43" s="16"/>
      <c r="N43" s="15"/>
      <c r="O43"/>
    </row>
    <row r="44" spans="1:15" x14ac:dyDescent="0.2">
      <c r="A44" s="14"/>
      <c r="B44" s="115" t="s">
        <v>132</v>
      </c>
      <c r="C44" s="116"/>
      <c r="D44" s="113"/>
      <c r="E44" s="114" t="s">
        <v>133</v>
      </c>
      <c r="F44" s="113"/>
      <c r="G44" s="16"/>
      <c r="H44" s="97" t="s">
        <v>134</v>
      </c>
      <c r="I44" s="16"/>
      <c r="J44" s="114" t="s">
        <v>135</v>
      </c>
      <c r="K44" s="113"/>
      <c r="L44"/>
      <c r="M44"/>
      <c r="N44" s="15"/>
      <c r="O44"/>
    </row>
    <row r="45" spans="1:15" x14ac:dyDescent="0.2">
      <c r="A45" s="14"/>
      <c r="B45" s="71" t="s">
        <v>136</v>
      </c>
      <c r="C45" s="113"/>
      <c r="D45" s="113"/>
      <c r="E45" s="113" t="s">
        <v>137</v>
      </c>
      <c r="F45" s="113"/>
      <c r="G45" s="16"/>
      <c r="H45" s="16" t="s">
        <v>138</v>
      </c>
      <c r="I45" s="16"/>
      <c r="J45" s="113" t="s">
        <v>137</v>
      </c>
      <c r="K45" s="113"/>
      <c r="L45"/>
      <c r="M45"/>
      <c r="N45" s="15"/>
      <c r="O45"/>
    </row>
    <row r="46" spans="1:15" x14ac:dyDescent="0.2">
      <c r="A46" s="14"/>
      <c r="B46" s="71" t="s">
        <v>139</v>
      </c>
      <c r="C46" s="113"/>
      <c r="D46" s="113"/>
      <c r="E46" s="113" t="s">
        <v>140</v>
      </c>
      <c r="F46" s="113"/>
      <c r="G46" s="16"/>
      <c r="H46" s="16" t="s">
        <v>141</v>
      </c>
      <c r="I46" s="16"/>
      <c r="J46" s="113" t="s">
        <v>140</v>
      </c>
      <c r="K46" s="113"/>
      <c r="L46"/>
      <c r="M46"/>
      <c r="N46" s="15"/>
      <c r="O46"/>
    </row>
    <row r="47" spans="1:15" x14ac:dyDescent="0.2">
      <c r="A47" s="14"/>
      <c r="B47" s="71" t="s">
        <v>142</v>
      </c>
      <c r="C47" s="113"/>
      <c r="D47" s="113"/>
      <c r="E47" s="113" t="s">
        <v>143</v>
      </c>
      <c r="F47" s="113"/>
      <c r="G47" s="16"/>
      <c r="H47" s="16" t="s">
        <v>144</v>
      </c>
      <c r="I47" s="16"/>
      <c r="J47" s="113" t="s">
        <v>143</v>
      </c>
      <c r="K47" s="113"/>
      <c r="L47"/>
      <c r="M47"/>
      <c r="N47" s="15"/>
      <c r="O47"/>
    </row>
    <row r="48" spans="1:15" x14ac:dyDescent="0.2">
      <c r="A48" s="14"/>
      <c r="B48" s="71" t="s">
        <v>145</v>
      </c>
      <c r="C48" s="113"/>
      <c r="D48" s="113"/>
      <c r="E48" s="113" t="s">
        <v>146</v>
      </c>
      <c r="F48" s="113"/>
      <c r="G48" s="16"/>
      <c r="H48" s="16" t="s">
        <v>147</v>
      </c>
      <c r="I48" s="16"/>
      <c r="J48" s="113" t="s">
        <v>146</v>
      </c>
      <c r="K48" s="113"/>
      <c r="L48"/>
      <c r="M48"/>
      <c r="N48" s="15"/>
      <c r="O48"/>
    </row>
    <row r="49" spans="1:15" x14ac:dyDescent="0.2">
      <c r="A49" s="1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5"/>
      <c r="O49"/>
    </row>
    <row r="50" spans="1:15" x14ac:dyDescent="0.2">
      <c r="A50" s="14"/>
      <c r="B50" s="20" t="s">
        <v>148</v>
      </c>
      <c r="C50" s="16"/>
      <c r="D50" s="16"/>
      <c r="E50" s="16"/>
      <c r="F50"/>
      <c r="G50" s="98">
        <f>(H38+M38)/ENTRY!L16</f>
        <v>3</v>
      </c>
      <c r="N50" s="15"/>
      <c r="O50"/>
    </row>
    <row r="51" spans="1:15" x14ac:dyDescent="0.2">
      <c r="A51" s="14"/>
      <c r="B51" s="20" t="s">
        <v>149</v>
      </c>
      <c r="C51" s="16"/>
      <c r="D51" s="16"/>
      <c r="E51"/>
      <c r="G51" s="98">
        <f>(F38+K38)/ENTRY!L16</f>
        <v>6.166666666666667</v>
      </c>
      <c r="N51" s="15"/>
      <c r="O51"/>
    </row>
    <row r="52" spans="1:15" ht="13.5" thickBot="1" x14ac:dyDescent="0.25">
      <c r="A52" s="14"/>
      <c r="B52" s="126"/>
      <c r="C52" s="126"/>
      <c r="D52" s="126"/>
      <c r="E52" s="126"/>
      <c r="F52" s="126"/>
      <c r="G52" s="126"/>
      <c r="H52" s="125" t="s">
        <v>150</v>
      </c>
      <c r="I52" s="126"/>
      <c r="J52" s="126"/>
      <c r="K52" s="126"/>
      <c r="L52" s="126"/>
      <c r="M52" s="126"/>
      <c r="N52" s="15"/>
      <c r="O52"/>
    </row>
    <row r="53" spans="1:15" x14ac:dyDescent="0.2">
      <c r="A53" s="14"/>
      <c r="N53" s="15"/>
      <c r="O53"/>
    </row>
    <row r="54" spans="1:15" x14ac:dyDescent="0.2">
      <c r="A54" s="14"/>
      <c r="N54" s="15"/>
      <c r="O54"/>
    </row>
    <row r="55" spans="1:15" x14ac:dyDescent="0.2">
      <c r="A55" s="14"/>
      <c r="N55" s="15"/>
      <c r="O55"/>
    </row>
    <row r="56" spans="1:15" x14ac:dyDescent="0.2">
      <c r="A56" s="14"/>
      <c r="N56" s="15"/>
      <c r="O56"/>
    </row>
    <row r="57" spans="1:15" x14ac:dyDescent="0.2">
      <c r="A57" s="14"/>
      <c r="N57" s="15"/>
      <c r="O57"/>
    </row>
    <row r="58" spans="1:15" ht="13.5" thickBot="1" x14ac:dyDescent="0.25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6"/>
    </row>
    <row r="60" spans="1:15" x14ac:dyDescent="0.2">
      <c r="A60" s="16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6"/>
    </row>
    <row r="61" spans="1:15" x14ac:dyDescent="0.2">
      <c r="A61" s="16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6"/>
    </row>
    <row r="62" spans="1:15" x14ac:dyDescent="0.2">
      <c r="A62" s="16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6"/>
    </row>
    <row r="63" spans="1:15" x14ac:dyDescent="0.2">
      <c r="A63" s="16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6"/>
    </row>
    <row r="64" spans="1:15" x14ac:dyDescent="0.2">
      <c r="A64" s="16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6"/>
    </row>
    <row r="65" spans="1:14" x14ac:dyDescent="0.2">
      <c r="A65" s="16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6"/>
    </row>
    <row r="66" spans="1:14" x14ac:dyDescent="0.2">
      <c r="A66" s="16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6"/>
    </row>
    <row r="67" spans="1:14" x14ac:dyDescent="0.2">
      <c r="A67" s="16"/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6"/>
    </row>
    <row r="68" spans="1:14" x14ac:dyDescent="0.2">
      <c r="A68" s="16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6"/>
    </row>
    <row r="69" spans="1:14" x14ac:dyDescent="0.2">
      <c r="A69" s="16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6"/>
    </row>
    <row r="70" spans="1:14" x14ac:dyDescent="0.2">
      <c r="A70" s="16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6"/>
    </row>
    <row r="71" spans="1:14" x14ac:dyDescent="0.2">
      <c r="A71" s="16"/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6"/>
    </row>
    <row r="72" spans="1:14" x14ac:dyDescent="0.2">
      <c r="A72" s="16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6"/>
    </row>
    <row r="73" spans="1:14" x14ac:dyDescent="0.2">
      <c r="A73" s="16"/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6"/>
    </row>
    <row r="74" spans="1:14" x14ac:dyDescent="0.2">
      <c r="A74" s="16"/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6"/>
    </row>
    <row r="75" spans="1:14" x14ac:dyDescent="0.2">
      <c r="A75" s="16"/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6"/>
    </row>
    <row r="76" spans="1:14" x14ac:dyDescent="0.2">
      <c r="A76" s="16"/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6"/>
    </row>
    <row r="77" spans="1:14" x14ac:dyDescent="0.2">
      <c r="A77" s="16"/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6"/>
    </row>
    <row r="78" spans="1:14" x14ac:dyDescent="0.2">
      <c r="A78" s="16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6"/>
    </row>
    <row r="79" spans="1:14" x14ac:dyDescent="0.2">
      <c r="A79" s="16"/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6"/>
    </row>
    <row r="80" spans="1:14" x14ac:dyDescent="0.2">
      <c r="A80" s="16"/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6"/>
    </row>
    <row r="81" spans="1:14" x14ac:dyDescent="0.2">
      <c r="A81" s="16"/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6"/>
    </row>
    <row r="82" spans="1:14" x14ac:dyDescent="0.2">
      <c r="A82" s="16"/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6"/>
    </row>
    <row r="83" spans="1:14" x14ac:dyDescent="0.2">
      <c r="A83" s="16"/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6"/>
    </row>
    <row r="84" spans="1:14" x14ac:dyDescent="0.2">
      <c r="A84" s="16"/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6"/>
    </row>
    <row r="85" spans="1:14" x14ac:dyDescent="0.2">
      <c r="A85" s="16"/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6"/>
    </row>
    <row r="86" spans="1:14" x14ac:dyDescent="0.2">
      <c r="A86" s="16"/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6"/>
    </row>
    <row r="87" spans="1:14" x14ac:dyDescent="0.2">
      <c r="A87" s="16"/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6"/>
    </row>
    <row r="88" spans="1:14" x14ac:dyDescent="0.2">
      <c r="A88" s="16"/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6"/>
    </row>
    <row r="89" spans="1:14" x14ac:dyDescent="0.2">
      <c r="A89" s="16"/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6"/>
    </row>
    <row r="90" spans="1:14" x14ac:dyDescent="0.2">
      <c r="A90" s="16"/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6"/>
    </row>
    <row r="91" spans="1:14" x14ac:dyDescent="0.2">
      <c r="A91" s="16"/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6"/>
    </row>
    <row r="92" spans="1:14" x14ac:dyDescent="0.2">
      <c r="A92" s="16"/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6"/>
    </row>
    <row r="93" spans="1:14" x14ac:dyDescent="0.2">
      <c r="A93" s="16"/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6"/>
    </row>
    <row r="94" spans="1:14" x14ac:dyDescent="0.2">
      <c r="A94" s="16"/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6"/>
    </row>
    <row r="95" spans="1:14" x14ac:dyDescent="0.2">
      <c r="A95" s="16"/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6"/>
    </row>
    <row r="96" spans="1:14" x14ac:dyDescent="0.2">
      <c r="A96" s="16"/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6"/>
    </row>
    <row r="97" spans="1:14" x14ac:dyDescent="0.2">
      <c r="A97" s="16"/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6"/>
    </row>
    <row r="98" spans="1:14" x14ac:dyDescent="0.2">
      <c r="A98" s="16"/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6"/>
    </row>
    <row r="99" spans="1:14" x14ac:dyDescent="0.2">
      <c r="A99" s="16"/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6"/>
    </row>
    <row r="100" spans="1:14" x14ac:dyDescent="0.2">
      <c r="A100" s="16"/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6"/>
    </row>
    <row r="101" spans="1:14" x14ac:dyDescent="0.2">
      <c r="A101" s="16"/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6"/>
    </row>
    <row r="102" spans="1:14" x14ac:dyDescent="0.2">
      <c r="A102" s="16"/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6"/>
    </row>
    <row r="103" spans="1:14" x14ac:dyDescent="0.2">
      <c r="A103" s="16"/>
      <c r="B103" s="140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6"/>
    </row>
    <row r="104" spans="1:14" x14ac:dyDescent="0.2">
      <c r="A104" s="16"/>
      <c r="B104" s="140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6"/>
    </row>
    <row r="105" spans="1:14" x14ac:dyDescent="0.2">
      <c r="A105" s="16"/>
      <c r="B105" s="140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16"/>
    </row>
    <row r="106" spans="1:14" x14ac:dyDescent="0.2">
      <c r="A106" s="16"/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6"/>
    </row>
    <row r="107" spans="1:14" x14ac:dyDescent="0.2">
      <c r="A107" s="16"/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6"/>
    </row>
    <row r="108" spans="1:14" x14ac:dyDescent="0.2">
      <c r="A108" s="16"/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6"/>
    </row>
    <row r="109" spans="1:14" x14ac:dyDescent="0.2">
      <c r="A109" s="16"/>
      <c r="B109" s="140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6"/>
    </row>
    <row r="110" spans="1:14" x14ac:dyDescent="0.2">
      <c r="A110" s="16"/>
      <c r="B110" s="140"/>
      <c r="C110" s="140"/>
      <c r="D110" s="140"/>
      <c r="E110" s="140"/>
      <c r="F110" s="140"/>
      <c r="G110" s="140"/>
      <c r="H110" s="140"/>
      <c r="I110" s="140"/>
      <c r="J110" s="140"/>
      <c r="K110" s="140"/>
      <c r="L110" s="140"/>
      <c r="M110" s="140"/>
      <c r="N110" s="16"/>
    </row>
    <row r="111" spans="1:14" x14ac:dyDescent="0.2">
      <c r="A111" s="16"/>
      <c r="B111" s="140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6"/>
    </row>
    <row r="112" spans="1:14" x14ac:dyDescent="0.2">
      <c r="A112" s="16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6"/>
    </row>
    <row r="113" spans="1:14" x14ac:dyDescent="0.2">
      <c r="A113" s="16"/>
      <c r="B113" s="140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16"/>
    </row>
    <row r="114" spans="1:14" x14ac:dyDescent="0.2">
      <c r="A114" s="16"/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6"/>
    </row>
    <row r="115" spans="1:14" x14ac:dyDescent="0.2">
      <c r="A115" s="16"/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6"/>
    </row>
    <row r="116" spans="1:14" x14ac:dyDescent="0.2">
      <c r="A116" s="16"/>
      <c r="B116" s="140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16"/>
    </row>
    <row r="117" spans="1:14" x14ac:dyDescent="0.2">
      <c r="A117" s="16"/>
      <c r="B117" s="140"/>
      <c r="C117" s="140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16"/>
    </row>
    <row r="118" spans="1:14" x14ac:dyDescent="0.2">
      <c r="A118" s="16"/>
      <c r="B118" s="140"/>
      <c r="C118" s="140"/>
      <c r="D118" s="140"/>
      <c r="E118" s="140"/>
      <c r="F118" s="140"/>
      <c r="G118" s="140"/>
      <c r="H118" s="140"/>
      <c r="I118" s="140"/>
      <c r="J118" s="140"/>
      <c r="K118" s="140"/>
      <c r="L118" s="140"/>
      <c r="M118" s="140"/>
      <c r="N118" s="16"/>
    </row>
    <row r="119" spans="1:14" x14ac:dyDescent="0.2">
      <c r="A119" s="16"/>
      <c r="B119" s="140"/>
      <c r="C119" s="140"/>
      <c r="D119" s="140"/>
      <c r="E119" s="140"/>
      <c r="F119" s="140"/>
      <c r="G119" s="140"/>
      <c r="H119" s="140"/>
      <c r="I119" s="140"/>
      <c r="J119" s="140"/>
      <c r="K119" s="140"/>
      <c r="L119" s="140"/>
      <c r="M119" s="140"/>
      <c r="N119" s="16"/>
    </row>
    <row r="120" spans="1:14" x14ac:dyDescent="0.2">
      <c r="A120" s="16"/>
      <c r="B120" s="140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16"/>
    </row>
    <row r="121" spans="1:14" x14ac:dyDescent="0.2">
      <c r="A121" s="16"/>
      <c r="B121" s="140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16"/>
    </row>
    <row r="122" spans="1:14" x14ac:dyDescent="0.2">
      <c r="A122" s="16"/>
      <c r="B122" s="140"/>
      <c r="C122" s="140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6"/>
    </row>
    <row r="123" spans="1:14" x14ac:dyDescent="0.2">
      <c r="A123" s="16"/>
      <c r="B123" s="140"/>
      <c r="C123" s="140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16"/>
    </row>
    <row r="124" spans="1:14" x14ac:dyDescent="0.2">
      <c r="A124" s="16"/>
      <c r="B124" s="140"/>
      <c r="C124" s="140"/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16"/>
    </row>
    <row r="125" spans="1:14" x14ac:dyDescent="0.2">
      <c r="A125" s="16"/>
      <c r="B125" s="140"/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16"/>
    </row>
    <row r="126" spans="1:14" x14ac:dyDescent="0.2">
      <c r="A126" s="16"/>
      <c r="B126" s="140"/>
      <c r="C126" s="140"/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6"/>
    </row>
    <row r="127" spans="1:14" x14ac:dyDescent="0.2">
      <c r="A127" s="16"/>
      <c r="B127" s="140"/>
      <c r="C127" s="140"/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16"/>
    </row>
    <row r="128" spans="1:14" x14ac:dyDescent="0.2">
      <c r="A128" s="16"/>
      <c r="B128" s="140"/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  <c r="M128" s="140"/>
      <c r="N128" s="16"/>
    </row>
    <row r="129" spans="1:14" x14ac:dyDescent="0.2">
      <c r="A129" s="16"/>
      <c r="B129" s="140"/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16"/>
    </row>
    <row r="130" spans="1:14" x14ac:dyDescent="0.2">
      <c r="A130" s="16"/>
      <c r="B130" s="140"/>
      <c r="C130" s="140"/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16"/>
    </row>
    <row r="131" spans="1:14" x14ac:dyDescent="0.2">
      <c r="A131" s="16"/>
      <c r="B131" s="140"/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16"/>
    </row>
    <row r="132" spans="1:14" x14ac:dyDescent="0.2">
      <c r="A132" s="16"/>
      <c r="B132" s="140"/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6"/>
    </row>
    <row r="133" spans="1:14" x14ac:dyDescent="0.2">
      <c r="A133" s="16"/>
      <c r="B133" s="140"/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16"/>
    </row>
    <row r="134" spans="1:14" x14ac:dyDescent="0.2">
      <c r="A134" s="16"/>
      <c r="B134" s="140"/>
      <c r="C134" s="140"/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16"/>
    </row>
    <row r="135" spans="1:14" x14ac:dyDescent="0.2">
      <c r="A135" s="16"/>
      <c r="B135" s="140"/>
      <c r="C135" s="140"/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16"/>
    </row>
    <row r="136" spans="1:14" x14ac:dyDescent="0.2">
      <c r="A136" s="16"/>
      <c r="B136" s="140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6"/>
    </row>
    <row r="137" spans="1:14" x14ac:dyDescent="0.2">
      <c r="A137" s="16"/>
      <c r="B137" s="140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6"/>
    </row>
    <row r="138" spans="1:14" x14ac:dyDescent="0.2">
      <c r="A138" s="16"/>
      <c r="B138" s="140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6"/>
    </row>
    <row r="139" spans="1:14" x14ac:dyDescent="0.2">
      <c r="A139" s="16"/>
      <c r="B139" s="140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16"/>
    </row>
    <row r="140" spans="1:14" x14ac:dyDescent="0.2">
      <c r="A140" s="16"/>
      <c r="B140" s="140"/>
      <c r="C140" s="140"/>
      <c r="D140" s="140"/>
      <c r="E140" s="140"/>
      <c r="F140" s="140"/>
      <c r="G140" s="140"/>
      <c r="H140" s="140"/>
      <c r="I140" s="140"/>
      <c r="J140" s="140"/>
      <c r="K140" s="140"/>
      <c r="L140" s="140"/>
      <c r="M140" s="140"/>
      <c r="N140" s="16"/>
    </row>
    <row r="141" spans="1:14" x14ac:dyDescent="0.2">
      <c r="A141" s="16"/>
      <c r="B141" s="140"/>
      <c r="C141" s="140"/>
      <c r="D141" s="140"/>
      <c r="E141" s="140"/>
      <c r="F141" s="140"/>
      <c r="G141" s="140"/>
      <c r="H141" s="140"/>
      <c r="I141" s="140"/>
      <c r="J141" s="140"/>
      <c r="K141" s="140"/>
      <c r="L141" s="140"/>
      <c r="M141" s="140"/>
      <c r="N141" s="16"/>
    </row>
    <row r="142" spans="1:14" x14ac:dyDescent="0.2">
      <c r="A142" s="16"/>
      <c r="B142" s="140"/>
      <c r="C142" s="140"/>
      <c r="D142" s="140"/>
      <c r="E142" s="140"/>
      <c r="F142" s="140"/>
      <c r="G142" s="140"/>
      <c r="H142" s="140"/>
      <c r="I142" s="140"/>
      <c r="J142" s="140"/>
      <c r="K142" s="140"/>
      <c r="L142" s="140"/>
      <c r="M142" s="140"/>
      <c r="N142" s="16"/>
    </row>
    <row r="143" spans="1:14" x14ac:dyDescent="0.2">
      <c r="A143" s="16"/>
      <c r="B143" s="140"/>
      <c r="C143" s="140"/>
      <c r="D143" s="140"/>
      <c r="E143" s="140"/>
      <c r="F143" s="140"/>
      <c r="G143" s="140"/>
      <c r="H143" s="140"/>
      <c r="I143" s="140"/>
      <c r="J143" s="140"/>
      <c r="K143" s="140"/>
      <c r="L143" s="140"/>
      <c r="M143" s="140"/>
      <c r="N143" s="16"/>
    </row>
    <row r="144" spans="1:14" x14ac:dyDescent="0.2">
      <c r="A144" s="16"/>
      <c r="B144" s="140"/>
      <c r="C144" s="140"/>
      <c r="D144" s="140"/>
      <c r="E144" s="140"/>
      <c r="F144" s="140"/>
      <c r="G144" s="140"/>
      <c r="H144" s="140"/>
      <c r="I144" s="140"/>
      <c r="J144" s="140"/>
      <c r="K144" s="140"/>
      <c r="L144" s="140"/>
      <c r="M144" s="140"/>
      <c r="N144" s="16"/>
    </row>
    <row r="145" spans="1:14" x14ac:dyDescent="0.2">
      <c r="A145" s="16"/>
      <c r="B145" s="140"/>
      <c r="C145" s="140"/>
      <c r="D145" s="140"/>
      <c r="E145" s="140"/>
      <c r="F145" s="140"/>
      <c r="G145" s="140"/>
      <c r="H145" s="140"/>
      <c r="I145" s="140"/>
      <c r="J145" s="140"/>
      <c r="K145" s="140"/>
      <c r="L145" s="140"/>
      <c r="M145" s="140"/>
      <c r="N145" s="16"/>
    </row>
    <row r="146" spans="1:14" x14ac:dyDescent="0.2">
      <c r="A146" s="16"/>
      <c r="B146" s="140"/>
      <c r="C146" s="140"/>
      <c r="D146" s="140"/>
      <c r="E146" s="140"/>
      <c r="F146" s="140"/>
      <c r="G146" s="140"/>
      <c r="H146" s="140"/>
      <c r="I146" s="140"/>
      <c r="J146" s="140"/>
      <c r="K146" s="140"/>
      <c r="L146" s="140"/>
      <c r="M146" s="140"/>
      <c r="N146" s="16"/>
    </row>
    <row r="147" spans="1:14" x14ac:dyDescent="0.2">
      <c r="A147" s="16"/>
      <c r="B147" s="140"/>
      <c r="C147" s="140"/>
      <c r="D147" s="140"/>
      <c r="E147" s="140"/>
      <c r="F147" s="140"/>
      <c r="G147" s="140"/>
      <c r="H147" s="140"/>
      <c r="I147" s="140"/>
      <c r="J147" s="140"/>
      <c r="K147" s="140"/>
      <c r="L147" s="140"/>
      <c r="M147" s="140"/>
      <c r="N147" s="16"/>
    </row>
    <row r="148" spans="1:14" x14ac:dyDescent="0.2">
      <c r="A148" s="16"/>
      <c r="B148" s="140"/>
      <c r="C148" s="140"/>
      <c r="D148" s="140"/>
      <c r="E148" s="140"/>
      <c r="F148" s="140"/>
      <c r="G148" s="140"/>
      <c r="H148" s="140"/>
      <c r="I148" s="140"/>
      <c r="J148" s="140"/>
      <c r="K148" s="140"/>
      <c r="L148" s="140"/>
      <c r="M148" s="140"/>
      <c r="N148" s="16"/>
    </row>
    <row r="149" spans="1:14" x14ac:dyDescent="0.2">
      <c r="A149" s="16"/>
      <c r="B149" s="140"/>
      <c r="C149" s="140"/>
      <c r="D149" s="140"/>
      <c r="E149" s="140"/>
      <c r="F149" s="140"/>
      <c r="G149" s="140"/>
      <c r="H149" s="140"/>
      <c r="I149" s="140"/>
      <c r="J149" s="140"/>
      <c r="K149" s="140"/>
      <c r="L149" s="140"/>
      <c r="M149" s="140"/>
      <c r="N149" s="16"/>
    </row>
    <row r="150" spans="1:14" x14ac:dyDescent="0.2">
      <c r="A150" s="16"/>
      <c r="B150" s="140"/>
      <c r="C150" s="140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16"/>
    </row>
    <row r="151" spans="1:14" x14ac:dyDescent="0.2">
      <c r="A151" s="16"/>
      <c r="B151" s="140"/>
      <c r="C151" s="140"/>
      <c r="D151" s="140"/>
      <c r="E151" s="140"/>
      <c r="F151" s="140"/>
      <c r="G151" s="140"/>
      <c r="H151" s="140"/>
      <c r="I151" s="140"/>
      <c r="J151" s="140"/>
      <c r="K151" s="140"/>
      <c r="L151" s="140"/>
      <c r="M151" s="140"/>
      <c r="N151" s="16"/>
    </row>
    <row r="152" spans="1:14" x14ac:dyDescent="0.2">
      <c r="A152" s="16"/>
      <c r="B152" s="140"/>
      <c r="C152" s="140"/>
      <c r="D152" s="140"/>
      <c r="E152" s="140"/>
      <c r="F152" s="140"/>
      <c r="G152" s="140"/>
      <c r="H152" s="140"/>
      <c r="I152" s="140"/>
      <c r="J152" s="140"/>
      <c r="K152" s="140"/>
      <c r="L152" s="140"/>
      <c r="M152" s="140"/>
      <c r="N152" s="16"/>
    </row>
    <row r="153" spans="1:14" x14ac:dyDescent="0.2">
      <c r="A153" s="16"/>
      <c r="B153" s="140"/>
      <c r="C153" s="140"/>
      <c r="D153" s="140"/>
      <c r="E153" s="140"/>
      <c r="F153" s="140"/>
      <c r="G153" s="140"/>
      <c r="H153" s="140"/>
      <c r="I153" s="140"/>
      <c r="J153" s="140"/>
      <c r="K153" s="140"/>
      <c r="L153" s="140"/>
      <c r="M153" s="140"/>
      <c r="N153" s="16"/>
    </row>
    <row r="154" spans="1:14" x14ac:dyDescent="0.2">
      <c r="A154" s="16"/>
      <c r="B154" s="140"/>
      <c r="C154" s="140"/>
      <c r="D154" s="140"/>
      <c r="E154" s="140"/>
      <c r="F154" s="140"/>
      <c r="G154" s="140"/>
      <c r="H154" s="140"/>
      <c r="I154" s="140"/>
      <c r="J154" s="140"/>
      <c r="K154" s="140"/>
      <c r="L154" s="140"/>
      <c r="M154" s="140"/>
      <c r="N154" s="16"/>
    </row>
    <row r="155" spans="1:14" x14ac:dyDescent="0.2">
      <c r="A155" s="16"/>
      <c r="B155" s="140"/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16"/>
    </row>
    <row r="156" spans="1:14" x14ac:dyDescent="0.2">
      <c r="A156" s="16"/>
      <c r="B156" s="140"/>
      <c r="C156" s="140"/>
      <c r="D156" s="140"/>
      <c r="E156" s="140"/>
      <c r="F156" s="140"/>
      <c r="G156" s="140"/>
      <c r="H156" s="140"/>
      <c r="I156" s="140"/>
      <c r="J156" s="140"/>
      <c r="K156" s="140"/>
      <c r="L156" s="140"/>
      <c r="M156" s="140"/>
      <c r="N156" s="16"/>
    </row>
    <row r="157" spans="1:14" x14ac:dyDescent="0.2">
      <c r="A157" s="16"/>
      <c r="B157" s="140"/>
      <c r="C157" s="140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16"/>
    </row>
    <row r="158" spans="1:14" x14ac:dyDescent="0.2">
      <c r="A158" s="16"/>
      <c r="B158" s="140"/>
      <c r="C158" s="140"/>
      <c r="D158" s="140"/>
      <c r="E158" s="140"/>
      <c r="F158" s="140"/>
      <c r="G158" s="140"/>
      <c r="H158" s="140"/>
      <c r="I158" s="140"/>
      <c r="J158" s="140"/>
      <c r="K158" s="140"/>
      <c r="L158" s="140"/>
      <c r="M158" s="140"/>
      <c r="N158" s="16"/>
    </row>
    <row r="159" spans="1:14" x14ac:dyDescent="0.2">
      <c r="A159" s="16"/>
      <c r="B159" s="140"/>
      <c r="C159" s="140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16"/>
    </row>
    <row r="160" spans="1:14" x14ac:dyDescent="0.2">
      <c r="A160" s="16"/>
      <c r="B160" s="140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6"/>
    </row>
    <row r="161" spans="1:14" x14ac:dyDescent="0.2">
      <c r="A161" s="16"/>
      <c r="B161" s="140"/>
      <c r="C161" s="140"/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16"/>
    </row>
    <row r="162" spans="1:14" x14ac:dyDescent="0.2">
      <c r="A162" s="16"/>
      <c r="B162" s="140"/>
      <c r="C162" s="140"/>
      <c r="D162" s="140"/>
      <c r="E162" s="140"/>
      <c r="F162" s="140"/>
      <c r="G162" s="140"/>
      <c r="H162" s="140"/>
      <c r="I162" s="140"/>
      <c r="J162" s="140"/>
      <c r="K162" s="140"/>
      <c r="L162" s="140"/>
      <c r="M162" s="140"/>
      <c r="N162" s="16"/>
    </row>
    <row r="163" spans="1:14" x14ac:dyDescent="0.2">
      <c r="A163" s="16"/>
      <c r="B163" s="140"/>
      <c r="C163" s="140"/>
      <c r="D163" s="140"/>
      <c r="E163" s="140"/>
      <c r="F163" s="140"/>
      <c r="G163" s="140"/>
      <c r="H163" s="140"/>
      <c r="I163" s="140"/>
      <c r="J163" s="140"/>
      <c r="K163" s="140"/>
      <c r="L163" s="140"/>
      <c r="M163" s="140"/>
      <c r="N163" s="16"/>
    </row>
    <row r="164" spans="1:14" x14ac:dyDescent="0.2">
      <c r="A164" s="16"/>
      <c r="B164" s="140"/>
      <c r="C164" s="140"/>
      <c r="D164" s="140"/>
      <c r="E164" s="140"/>
      <c r="F164" s="140"/>
      <c r="G164" s="140"/>
      <c r="H164" s="140"/>
      <c r="I164" s="140"/>
      <c r="J164" s="140"/>
      <c r="K164" s="140"/>
      <c r="L164" s="140"/>
      <c r="M164" s="140"/>
      <c r="N164" s="16"/>
    </row>
    <row r="165" spans="1:14" x14ac:dyDescent="0.2">
      <c r="A165" s="16"/>
      <c r="B165" s="140"/>
      <c r="C165" s="140"/>
      <c r="D165" s="140"/>
      <c r="E165" s="140"/>
      <c r="F165" s="140"/>
      <c r="G165" s="140"/>
      <c r="H165" s="140"/>
      <c r="I165" s="140"/>
      <c r="J165" s="140"/>
      <c r="K165" s="140"/>
      <c r="L165" s="140"/>
      <c r="M165" s="140"/>
      <c r="N165" s="16"/>
    </row>
    <row r="166" spans="1:14" x14ac:dyDescent="0.2">
      <c r="A166" s="16"/>
      <c r="B166" s="140"/>
      <c r="C166" s="140"/>
      <c r="D166" s="140"/>
      <c r="E166" s="140"/>
      <c r="F166" s="140"/>
      <c r="G166" s="140"/>
      <c r="H166" s="140"/>
      <c r="I166" s="140"/>
      <c r="J166" s="140"/>
      <c r="K166" s="140"/>
      <c r="L166" s="140"/>
      <c r="M166" s="140"/>
      <c r="N166" s="16"/>
    </row>
    <row r="167" spans="1:14" x14ac:dyDescent="0.2">
      <c r="A167" s="16"/>
      <c r="B167" s="140"/>
      <c r="C167" s="140"/>
      <c r="D167" s="140"/>
      <c r="E167" s="140"/>
      <c r="F167" s="140"/>
      <c r="G167" s="140"/>
      <c r="H167" s="140"/>
      <c r="I167" s="140"/>
      <c r="J167" s="140"/>
      <c r="K167" s="140"/>
      <c r="L167" s="140"/>
      <c r="M167" s="140"/>
      <c r="N167" s="16"/>
    </row>
    <row r="168" spans="1:14" x14ac:dyDescent="0.2">
      <c r="A168" s="16"/>
      <c r="B168" s="140"/>
      <c r="C168" s="140"/>
      <c r="D168" s="140"/>
      <c r="E168" s="140"/>
      <c r="F168" s="140"/>
      <c r="G168" s="140"/>
      <c r="H168" s="140"/>
      <c r="I168" s="140"/>
      <c r="J168" s="140"/>
      <c r="K168" s="140"/>
      <c r="L168" s="140"/>
      <c r="M168" s="140"/>
      <c r="N168" s="16"/>
    </row>
    <row r="169" spans="1:14" x14ac:dyDescent="0.2">
      <c r="A169" s="16"/>
      <c r="B169" s="140"/>
      <c r="C169" s="140"/>
      <c r="D169" s="140"/>
      <c r="E169" s="140"/>
      <c r="F169" s="140"/>
      <c r="G169" s="140"/>
      <c r="H169" s="140"/>
      <c r="I169" s="140"/>
      <c r="J169" s="140"/>
      <c r="K169" s="140"/>
      <c r="L169" s="140"/>
      <c r="M169" s="140"/>
      <c r="N169" s="16"/>
    </row>
    <row r="170" spans="1:14" x14ac:dyDescent="0.2">
      <c r="A170" s="16"/>
      <c r="B170" s="140"/>
      <c r="C170" s="140"/>
      <c r="D170" s="140"/>
      <c r="E170" s="140"/>
      <c r="F170" s="140"/>
      <c r="G170" s="140"/>
      <c r="H170" s="140"/>
      <c r="I170" s="140"/>
      <c r="J170" s="140"/>
      <c r="K170" s="140"/>
      <c r="L170" s="140"/>
      <c r="M170" s="140"/>
      <c r="N170" s="16"/>
    </row>
    <row r="171" spans="1:14" x14ac:dyDescent="0.2">
      <c r="A171" s="16"/>
      <c r="B171" s="140"/>
      <c r="C171" s="140"/>
      <c r="D171" s="140"/>
      <c r="E171" s="140"/>
      <c r="F171" s="140"/>
      <c r="G171" s="140"/>
      <c r="H171" s="140"/>
      <c r="I171" s="140"/>
      <c r="J171" s="140"/>
      <c r="K171" s="140"/>
      <c r="L171" s="140"/>
      <c r="M171" s="140"/>
      <c r="N171" s="16"/>
    </row>
    <row r="172" spans="1:14" x14ac:dyDescent="0.2">
      <c r="A172" s="16"/>
      <c r="B172" s="140"/>
      <c r="C172" s="140"/>
      <c r="D172" s="140"/>
      <c r="E172" s="140"/>
      <c r="F172" s="140"/>
      <c r="G172" s="140"/>
      <c r="H172" s="140"/>
      <c r="I172" s="140"/>
      <c r="J172" s="140"/>
      <c r="K172" s="140"/>
      <c r="L172" s="140"/>
      <c r="M172" s="140"/>
      <c r="N172" s="16"/>
    </row>
    <row r="173" spans="1:14" x14ac:dyDescent="0.2">
      <c r="A173" s="16"/>
      <c r="B173" s="140"/>
      <c r="C173" s="140"/>
      <c r="D173" s="140"/>
      <c r="E173" s="140"/>
      <c r="F173" s="140"/>
      <c r="G173" s="140"/>
      <c r="H173" s="140"/>
      <c r="I173" s="140"/>
      <c r="J173" s="140"/>
      <c r="K173" s="140"/>
      <c r="L173" s="140"/>
      <c r="M173" s="140"/>
      <c r="N173" s="16"/>
    </row>
    <row r="174" spans="1:14" x14ac:dyDescent="0.2">
      <c r="A174" s="16"/>
      <c r="B174" s="140"/>
      <c r="C174" s="140"/>
      <c r="D174" s="140"/>
      <c r="E174" s="140"/>
      <c r="F174" s="140"/>
      <c r="G174" s="140"/>
      <c r="H174" s="140"/>
      <c r="I174" s="140"/>
      <c r="J174" s="140"/>
      <c r="K174" s="140"/>
      <c r="L174" s="140"/>
      <c r="M174" s="140"/>
      <c r="N174" s="16"/>
    </row>
    <row r="175" spans="1:14" x14ac:dyDescent="0.2">
      <c r="A175" s="16"/>
      <c r="B175" s="140"/>
      <c r="C175" s="140"/>
      <c r="D175" s="140"/>
      <c r="E175" s="140"/>
      <c r="F175" s="140"/>
      <c r="G175" s="140"/>
      <c r="H175" s="140"/>
      <c r="I175" s="140"/>
      <c r="J175" s="140"/>
      <c r="K175" s="140"/>
      <c r="L175" s="140"/>
      <c r="M175" s="140"/>
      <c r="N175" s="16"/>
    </row>
    <row r="176" spans="1:14" x14ac:dyDescent="0.2">
      <c r="A176" s="16"/>
      <c r="B176" s="140"/>
      <c r="C176" s="140"/>
      <c r="D176" s="140"/>
      <c r="E176" s="140"/>
      <c r="F176" s="140"/>
      <c r="G176" s="140"/>
      <c r="H176" s="140"/>
      <c r="I176" s="140"/>
      <c r="J176" s="140"/>
      <c r="K176" s="140"/>
      <c r="L176" s="140"/>
      <c r="M176" s="140"/>
      <c r="N176" s="16"/>
    </row>
    <row r="177" spans="1:14" x14ac:dyDescent="0.2">
      <c r="A177" s="16"/>
      <c r="B177" s="140"/>
      <c r="C177" s="140"/>
      <c r="D177" s="140"/>
      <c r="E177" s="140"/>
      <c r="F177" s="140"/>
      <c r="G177" s="140"/>
      <c r="H177" s="140"/>
      <c r="I177" s="140"/>
      <c r="J177" s="140"/>
      <c r="K177" s="140"/>
      <c r="L177" s="140"/>
      <c r="M177" s="140"/>
      <c r="N177" s="16"/>
    </row>
    <row r="178" spans="1:14" x14ac:dyDescent="0.2">
      <c r="A178" s="16"/>
      <c r="B178" s="140"/>
      <c r="C178" s="140"/>
      <c r="D178" s="140"/>
      <c r="E178" s="140"/>
      <c r="F178" s="140"/>
      <c r="G178" s="140"/>
      <c r="H178" s="140"/>
      <c r="I178" s="140"/>
      <c r="J178" s="140"/>
      <c r="K178" s="140"/>
      <c r="L178" s="140"/>
      <c r="M178" s="140"/>
      <c r="N178" s="16"/>
    </row>
    <row r="179" spans="1:14" x14ac:dyDescent="0.2">
      <c r="A179" s="16"/>
      <c r="B179" s="140"/>
      <c r="C179" s="140"/>
      <c r="D179" s="140"/>
      <c r="E179" s="140"/>
      <c r="F179" s="140"/>
      <c r="G179" s="140"/>
      <c r="H179" s="140"/>
      <c r="I179" s="140"/>
      <c r="J179" s="140"/>
      <c r="K179" s="140"/>
      <c r="L179" s="140"/>
      <c r="M179" s="140"/>
      <c r="N179" s="16"/>
    </row>
    <row r="180" spans="1:14" x14ac:dyDescent="0.2">
      <c r="A180" s="16"/>
      <c r="B180" s="140"/>
      <c r="C180" s="140"/>
      <c r="D180" s="140"/>
      <c r="E180" s="140"/>
      <c r="F180" s="140"/>
      <c r="G180" s="140"/>
      <c r="H180" s="140"/>
      <c r="I180" s="140"/>
      <c r="J180" s="140"/>
      <c r="K180" s="140"/>
      <c r="L180" s="140"/>
      <c r="M180" s="140"/>
      <c r="N180" s="16"/>
    </row>
    <row r="181" spans="1:14" x14ac:dyDescent="0.2">
      <c r="A181" s="16"/>
      <c r="B181" s="140"/>
      <c r="C181" s="140"/>
      <c r="D181" s="140"/>
      <c r="E181" s="140"/>
      <c r="F181" s="140"/>
      <c r="G181" s="140"/>
      <c r="H181" s="140"/>
      <c r="I181" s="140"/>
      <c r="J181" s="140"/>
      <c r="K181" s="140"/>
      <c r="L181" s="140"/>
      <c r="M181" s="140"/>
      <c r="N181" s="16"/>
    </row>
    <row r="182" spans="1:14" x14ac:dyDescent="0.2">
      <c r="A182" s="16"/>
      <c r="B182" s="140"/>
      <c r="C182" s="140"/>
      <c r="D182" s="140"/>
      <c r="E182" s="140"/>
      <c r="F182" s="140"/>
      <c r="G182" s="140"/>
      <c r="H182" s="140"/>
      <c r="I182" s="140"/>
      <c r="J182" s="140"/>
      <c r="K182" s="140"/>
      <c r="L182" s="140"/>
      <c r="M182" s="140"/>
      <c r="N182" s="16"/>
    </row>
    <row r="183" spans="1:14" x14ac:dyDescent="0.2">
      <c r="A183" s="16"/>
      <c r="B183" s="140"/>
      <c r="C183" s="140"/>
      <c r="D183" s="140"/>
      <c r="E183" s="140"/>
      <c r="F183" s="140"/>
      <c r="G183" s="140"/>
      <c r="H183" s="140"/>
      <c r="I183" s="140"/>
      <c r="J183" s="140"/>
      <c r="K183" s="140"/>
      <c r="L183" s="140"/>
      <c r="M183" s="140"/>
      <c r="N183" s="16"/>
    </row>
    <row r="184" spans="1:14" x14ac:dyDescent="0.2">
      <c r="A184" s="16"/>
      <c r="B184" s="140"/>
      <c r="C184" s="140"/>
      <c r="D184" s="140"/>
      <c r="E184" s="140"/>
      <c r="F184" s="140"/>
      <c r="G184" s="140"/>
      <c r="H184" s="140"/>
      <c r="I184" s="140"/>
      <c r="J184" s="140"/>
      <c r="K184" s="140"/>
      <c r="L184" s="140"/>
      <c r="M184" s="140"/>
      <c r="N184" s="16"/>
    </row>
    <row r="185" spans="1:14" x14ac:dyDescent="0.2">
      <c r="A185" s="16"/>
      <c r="B185" s="140"/>
      <c r="C185" s="140"/>
      <c r="D185" s="140"/>
      <c r="E185" s="140"/>
      <c r="F185" s="140"/>
      <c r="G185" s="140"/>
      <c r="H185" s="140"/>
      <c r="I185" s="140"/>
      <c r="J185" s="140"/>
      <c r="K185" s="140"/>
      <c r="L185" s="140"/>
      <c r="M185" s="140"/>
      <c r="N185" s="16"/>
    </row>
    <row r="186" spans="1:14" x14ac:dyDescent="0.2">
      <c r="A186" s="16"/>
      <c r="B186" s="140"/>
      <c r="C186" s="140"/>
      <c r="D186" s="140"/>
      <c r="E186" s="140"/>
      <c r="F186" s="140"/>
      <c r="G186" s="140"/>
      <c r="H186" s="140"/>
      <c r="I186" s="140"/>
      <c r="J186" s="140"/>
      <c r="K186" s="140"/>
      <c r="L186" s="140"/>
      <c r="M186" s="140"/>
      <c r="N186" s="16"/>
    </row>
    <row r="187" spans="1:14" x14ac:dyDescent="0.2">
      <c r="A187" s="16"/>
      <c r="B187" s="140"/>
      <c r="C187" s="140"/>
      <c r="D187" s="140"/>
      <c r="E187" s="140"/>
      <c r="F187" s="140"/>
      <c r="G187" s="140"/>
      <c r="H187" s="140"/>
      <c r="I187" s="140"/>
      <c r="J187" s="140"/>
      <c r="K187" s="140"/>
      <c r="L187" s="140"/>
      <c r="M187" s="140"/>
      <c r="N187" s="16"/>
    </row>
    <row r="188" spans="1:14" x14ac:dyDescent="0.2">
      <c r="A188" s="16"/>
      <c r="B188" s="140"/>
      <c r="C188" s="140"/>
      <c r="D188" s="140"/>
      <c r="E188" s="140"/>
      <c r="F188" s="140"/>
      <c r="G188" s="140"/>
      <c r="H188" s="140"/>
      <c r="I188" s="140"/>
      <c r="J188" s="140"/>
      <c r="K188" s="140"/>
      <c r="L188" s="140"/>
      <c r="M188" s="140"/>
      <c r="N188" s="16"/>
    </row>
    <row r="189" spans="1:14" x14ac:dyDescent="0.2">
      <c r="A189" s="16"/>
      <c r="B189" s="140"/>
      <c r="C189" s="140"/>
      <c r="D189" s="140"/>
      <c r="E189" s="140"/>
      <c r="F189" s="140"/>
      <c r="G189" s="140"/>
      <c r="H189" s="140"/>
      <c r="I189" s="140"/>
      <c r="J189" s="140"/>
      <c r="K189" s="140"/>
      <c r="L189" s="140"/>
      <c r="M189" s="140"/>
      <c r="N189" s="16"/>
    </row>
    <row r="190" spans="1:14" x14ac:dyDescent="0.2">
      <c r="A190" s="16"/>
      <c r="B190" s="140"/>
      <c r="C190" s="140"/>
      <c r="D190" s="140"/>
      <c r="E190" s="140"/>
      <c r="F190" s="140"/>
      <c r="G190" s="140"/>
      <c r="H190" s="140"/>
      <c r="I190" s="140"/>
      <c r="J190" s="140"/>
      <c r="K190" s="140"/>
      <c r="L190" s="140"/>
      <c r="M190" s="140"/>
      <c r="N190" s="16"/>
    </row>
    <row r="191" spans="1:14" x14ac:dyDescent="0.2">
      <c r="A191" s="16"/>
      <c r="B191" s="140"/>
      <c r="C191" s="140"/>
      <c r="D191" s="140"/>
      <c r="E191" s="140"/>
      <c r="F191" s="140"/>
      <c r="G191" s="140"/>
      <c r="H191" s="140"/>
      <c r="I191" s="140"/>
      <c r="J191" s="140"/>
      <c r="K191" s="140"/>
      <c r="L191" s="140"/>
      <c r="M191" s="140"/>
      <c r="N191" s="16"/>
    </row>
    <row r="192" spans="1:14" x14ac:dyDescent="0.2">
      <c r="A192" s="16"/>
      <c r="B192" s="140"/>
      <c r="C192" s="140"/>
      <c r="D192" s="140"/>
      <c r="E192" s="140"/>
      <c r="F192" s="140"/>
      <c r="G192" s="140"/>
      <c r="H192" s="140"/>
      <c r="I192" s="140"/>
      <c r="J192" s="140"/>
      <c r="K192" s="140"/>
      <c r="L192" s="140"/>
      <c r="M192" s="140"/>
      <c r="N192" s="16"/>
    </row>
    <row r="193" spans="1:14" x14ac:dyDescent="0.2">
      <c r="A193" s="16"/>
      <c r="B193" s="140"/>
      <c r="C193" s="140"/>
      <c r="D193" s="140"/>
      <c r="E193" s="140"/>
      <c r="F193" s="140"/>
      <c r="G193" s="140"/>
      <c r="H193" s="140"/>
      <c r="I193" s="140"/>
      <c r="J193" s="140"/>
      <c r="K193" s="140"/>
      <c r="L193" s="140"/>
      <c r="M193" s="140"/>
      <c r="N193" s="16"/>
    </row>
    <row r="194" spans="1:14" x14ac:dyDescent="0.2">
      <c r="A194" s="16"/>
      <c r="B194" s="140"/>
      <c r="C194" s="140"/>
      <c r="D194" s="140"/>
      <c r="E194" s="140"/>
      <c r="F194" s="140"/>
      <c r="G194" s="140"/>
      <c r="H194" s="140"/>
      <c r="I194" s="140"/>
      <c r="J194" s="140"/>
      <c r="K194" s="140"/>
      <c r="L194" s="140"/>
      <c r="M194" s="140"/>
      <c r="N194" s="16"/>
    </row>
    <row r="195" spans="1:14" x14ac:dyDescent="0.2">
      <c r="A195" s="16"/>
      <c r="B195" s="140"/>
      <c r="C195" s="140"/>
      <c r="D195" s="140"/>
      <c r="E195" s="140"/>
      <c r="F195" s="140"/>
      <c r="G195" s="140"/>
      <c r="H195" s="140"/>
      <c r="I195" s="140"/>
      <c r="J195" s="140"/>
      <c r="K195" s="140"/>
      <c r="L195" s="140"/>
      <c r="M195" s="140"/>
      <c r="N195" s="16"/>
    </row>
    <row r="196" spans="1:14" x14ac:dyDescent="0.2">
      <c r="A196" s="16"/>
      <c r="B196" s="140"/>
      <c r="C196" s="140"/>
      <c r="D196" s="140"/>
      <c r="E196" s="140"/>
      <c r="F196" s="140"/>
      <c r="G196" s="140"/>
      <c r="H196" s="140"/>
      <c r="I196" s="140"/>
      <c r="J196" s="140"/>
      <c r="K196" s="140"/>
      <c r="L196" s="140"/>
      <c r="M196" s="140"/>
      <c r="N196" s="16"/>
    </row>
    <row r="197" spans="1:14" x14ac:dyDescent="0.2">
      <c r="A197" s="16"/>
      <c r="B197" s="140"/>
      <c r="C197" s="140"/>
      <c r="D197" s="140"/>
      <c r="E197" s="140"/>
      <c r="F197" s="140"/>
      <c r="G197" s="140"/>
      <c r="H197" s="140"/>
      <c r="I197" s="140"/>
      <c r="J197" s="140"/>
      <c r="K197" s="140"/>
      <c r="L197" s="140"/>
      <c r="M197" s="140"/>
      <c r="N197" s="16"/>
    </row>
    <row r="198" spans="1:14" x14ac:dyDescent="0.2">
      <c r="A198" s="16"/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  <c r="L198" s="140"/>
      <c r="M198" s="140"/>
      <c r="N198" s="16"/>
    </row>
    <row r="199" spans="1:14" x14ac:dyDescent="0.2">
      <c r="A199" s="16"/>
      <c r="B199" s="140"/>
      <c r="C199" s="140"/>
      <c r="D199" s="140"/>
      <c r="E199" s="140"/>
      <c r="F199" s="140"/>
      <c r="G199" s="140"/>
      <c r="H199" s="140"/>
      <c r="I199" s="140"/>
      <c r="J199" s="140"/>
      <c r="K199" s="140"/>
      <c r="L199" s="140"/>
      <c r="M199" s="140"/>
      <c r="N199" s="16"/>
    </row>
    <row r="200" spans="1:14" x14ac:dyDescent="0.2">
      <c r="A200" s="16"/>
      <c r="B200" s="140"/>
      <c r="C200" s="140"/>
      <c r="D200" s="140"/>
      <c r="E200" s="140"/>
      <c r="F200" s="140"/>
      <c r="G200" s="140"/>
      <c r="H200" s="140"/>
      <c r="I200" s="140"/>
      <c r="J200" s="140"/>
      <c r="K200" s="140"/>
      <c r="L200" s="140"/>
      <c r="M200" s="140"/>
      <c r="N200" s="16"/>
    </row>
    <row r="201" spans="1:14" x14ac:dyDescent="0.2">
      <c r="A201" s="16"/>
      <c r="B201" s="140"/>
      <c r="C201" s="140"/>
      <c r="D201" s="140"/>
      <c r="E201" s="140"/>
      <c r="F201" s="140"/>
      <c r="G201" s="140"/>
      <c r="H201" s="140"/>
      <c r="I201" s="140"/>
      <c r="J201" s="140"/>
      <c r="K201" s="140"/>
      <c r="L201" s="140"/>
      <c r="M201" s="140"/>
      <c r="N201" s="16"/>
    </row>
    <row r="202" spans="1:14" x14ac:dyDescent="0.2">
      <c r="A202" s="16"/>
      <c r="B202" s="140"/>
      <c r="C202" s="140"/>
      <c r="D202" s="140"/>
      <c r="E202" s="140"/>
      <c r="F202" s="140"/>
      <c r="G202" s="140"/>
      <c r="H202" s="140"/>
      <c r="I202" s="140"/>
      <c r="J202" s="140"/>
      <c r="K202" s="140"/>
      <c r="L202" s="140"/>
      <c r="M202" s="140"/>
      <c r="N202" s="16"/>
    </row>
    <row r="203" spans="1:14" x14ac:dyDescent="0.2">
      <c r="A203" s="16"/>
      <c r="B203" s="140"/>
      <c r="C203" s="140"/>
      <c r="D203" s="140"/>
      <c r="E203" s="140"/>
      <c r="F203" s="140"/>
      <c r="G203" s="140"/>
      <c r="H203" s="140"/>
      <c r="I203" s="140"/>
      <c r="J203" s="140"/>
      <c r="K203" s="140"/>
      <c r="L203" s="140"/>
      <c r="M203" s="140"/>
      <c r="N203" s="16"/>
    </row>
    <row r="204" spans="1:14" x14ac:dyDescent="0.2">
      <c r="A204" s="16"/>
      <c r="B204" s="140"/>
      <c r="C204" s="140"/>
      <c r="D204" s="140"/>
      <c r="E204" s="140"/>
      <c r="F204" s="140"/>
      <c r="G204" s="140"/>
      <c r="H204" s="140"/>
      <c r="I204" s="140"/>
      <c r="J204" s="140"/>
      <c r="K204" s="140"/>
      <c r="L204" s="140"/>
      <c r="M204" s="140"/>
      <c r="N204" s="16"/>
    </row>
    <row r="205" spans="1:14" x14ac:dyDescent="0.2">
      <c r="A205" s="16"/>
      <c r="B205" s="140"/>
      <c r="C205" s="140"/>
      <c r="D205" s="140"/>
      <c r="E205" s="140"/>
      <c r="F205" s="140"/>
      <c r="G205" s="140"/>
      <c r="H205" s="140"/>
      <c r="I205" s="140"/>
      <c r="J205" s="140"/>
      <c r="K205" s="140"/>
      <c r="L205" s="140"/>
      <c r="M205" s="140"/>
      <c r="N205" s="16"/>
    </row>
    <row r="206" spans="1:14" x14ac:dyDescent="0.2">
      <c r="A206" s="16"/>
      <c r="B206" s="140"/>
      <c r="C206" s="140"/>
      <c r="D206" s="140"/>
      <c r="E206" s="140"/>
      <c r="F206" s="140"/>
      <c r="G206" s="140"/>
      <c r="H206" s="140"/>
      <c r="I206" s="140"/>
      <c r="J206" s="140"/>
      <c r="K206" s="140"/>
      <c r="L206" s="140"/>
      <c r="M206" s="140"/>
      <c r="N206" s="16"/>
    </row>
    <row r="207" spans="1:14" x14ac:dyDescent="0.2">
      <c r="A207" s="16"/>
      <c r="B207" s="140"/>
      <c r="C207" s="140"/>
      <c r="D207" s="140"/>
      <c r="E207" s="140"/>
      <c r="F207" s="140"/>
      <c r="G207" s="140"/>
      <c r="H207" s="140"/>
      <c r="I207" s="140"/>
      <c r="J207" s="140"/>
      <c r="K207" s="140"/>
      <c r="L207" s="140"/>
      <c r="M207" s="140"/>
      <c r="N207" s="16"/>
    </row>
    <row r="208" spans="1:14" x14ac:dyDescent="0.2">
      <c r="A208" s="16"/>
      <c r="B208" s="140"/>
      <c r="C208" s="140"/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6"/>
    </row>
    <row r="209" spans="1:14" x14ac:dyDescent="0.2">
      <c r="A209" s="16"/>
      <c r="B209" s="140"/>
      <c r="C209" s="140"/>
      <c r="D209" s="140"/>
      <c r="E209" s="140"/>
      <c r="F209" s="140"/>
      <c r="G209" s="140"/>
      <c r="H209" s="140"/>
      <c r="I209" s="140"/>
      <c r="J209" s="140"/>
      <c r="K209" s="140"/>
      <c r="L209" s="140"/>
      <c r="M209" s="140"/>
      <c r="N209" s="16"/>
    </row>
    <row r="210" spans="1:14" x14ac:dyDescent="0.2">
      <c r="A210" s="16"/>
      <c r="B210" s="140"/>
      <c r="C210" s="140"/>
      <c r="D210" s="140"/>
      <c r="E210" s="140"/>
      <c r="F210" s="140"/>
      <c r="G210" s="140"/>
      <c r="H210" s="140"/>
      <c r="I210" s="140"/>
      <c r="J210" s="140"/>
      <c r="K210" s="140"/>
      <c r="L210" s="140"/>
      <c r="M210" s="140"/>
      <c r="N210" s="16"/>
    </row>
    <row r="211" spans="1:14" x14ac:dyDescent="0.2">
      <c r="A211" s="16"/>
      <c r="B211" s="140"/>
      <c r="C211" s="140"/>
      <c r="D211" s="140"/>
      <c r="E211" s="140"/>
      <c r="F211" s="140"/>
      <c r="G211" s="140"/>
      <c r="H211" s="140"/>
      <c r="I211" s="140"/>
      <c r="J211" s="140"/>
      <c r="K211" s="140"/>
      <c r="L211" s="140"/>
      <c r="M211" s="140"/>
      <c r="N211" s="16"/>
    </row>
    <row r="212" spans="1:14" x14ac:dyDescent="0.2">
      <c r="A212" s="16"/>
      <c r="B212" s="140"/>
      <c r="C212" s="140"/>
      <c r="D212" s="140"/>
      <c r="E212" s="140"/>
      <c r="F212" s="140"/>
      <c r="G212" s="140"/>
      <c r="H212" s="140"/>
      <c r="I212" s="140"/>
      <c r="J212" s="140"/>
      <c r="K212" s="140"/>
      <c r="L212" s="140"/>
      <c r="M212" s="140"/>
      <c r="N212" s="16"/>
    </row>
    <row r="213" spans="1:14" x14ac:dyDescent="0.2">
      <c r="A213" s="16"/>
      <c r="B213" s="140"/>
      <c r="C213" s="140"/>
      <c r="D213" s="140"/>
      <c r="E213" s="140"/>
      <c r="F213" s="140"/>
      <c r="G213" s="140"/>
      <c r="H213" s="140"/>
      <c r="I213" s="140"/>
      <c r="J213" s="140"/>
      <c r="K213" s="140"/>
      <c r="L213" s="140"/>
      <c r="M213" s="140"/>
      <c r="N213" s="16"/>
    </row>
    <row r="214" spans="1:14" x14ac:dyDescent="0.2">
      <c r="A214" s="16"/>
      <c r="B214" s="140"/>
      <c r="C214" s="140"/>
      <c r="D214" s="140"/>
      <c r="E214" s="140"/>
      <c r="F214" s="140"/>
      <c r="G214" s="140"/>
      <c r="H214" s="140"/>
      <c r="I214" s="140"/>
      <c r="J214" s="140"/>
      <c r="K214" s="140"/>
      <c r="L214" s="140"/>
      <c r="M214" s="140"/>
      <c r="N214" s="16"/>
    </row>
    <row r="215" spans="1:14" x14ac:dyDescent="0.2">
      <c r="A215" s="16"/>
      <c r="B215" s="140"/>
      <c r="C215" s="140"/>
      <c r="D215" s="140"/>
      <c r="E215" s="140"/>
      <c r="F215" s="140"/>
      <c r="G215" s="140"/>
      <c r="H215" s="140"/>
      <c r="I215" s="140"/>
      <c r="J215" s="140"/>
      <c r="K215" s="140"/>
      <c r="L215" s="140"/>
      <c r="M215" s="140"/>
      <c r="N215" s="16"/>
    </row>
    <row r="216" spans="1:14" x14ac:dyDescent="0.2">
      <c r="A216" s="16"/>
      <c r="B216" s="140"/>
      <c r="C216" s="140"/>
      <c r="D216" s="140"/>
      <c r="E216" s="140"/>
      <c r="F216" s="140"/>
      <c r="G216" s="140"/>
      <c r="H216" s="140"/>
      <c r="I216" s="140"/>
      <c r="J216" s="140"/>
      <c r="K216" s="140"/>
      <c r="L216" s="140"/>
      <c r="M216" s="140"/>
      <c r="N216" s="16"/>
    </row>
    <row r="217" spans="1:14" x14ac:dyDescent="0.2">
      <c r="A217" s="16"/>
      <c r="B217" s="140"/>
      <c r="C217" s="140"/>
      <c r="D217" s="140"/>
      <c r="E217" s="140"/>
      <c r="F217" s="140"/>
      <c r="G217" s="140"/>
      <c r="H217" s="140"/>
      <c r="I217" s="140"/>
      <c r="J217" s="140"/>
      <c r="K217" s="140"/>
      <c r="L217" s="140"/>
      <c r="M217" s="140"/>
      <c r="N217" s="16"/>
    </row>
    <row r="218" spans="1:14" x14ac:dyDescent="0.2">
      <c r="A218" s="16"/>
      <c r="B218" s="140"/>
      <c r="C218" s="140"/>
      <c r="D218" s="140"/>
      <c r="E218" s="140"/>
      <c r="F218" s="140"/>
      <c r="G218" s="140"/>
      <c r="H218" s="140"/>
      <c r="I218" s="140"/>
      <c r="J218" s="140"/>
      <c r="K218" s="140"/>
      <c r="L218" s="140"/>
      <c r="M218" s="140"/>
      <c r="N218" s="16"/>
    </row>
    <row r="219" spans="1:14" x14ac:dyDescent="0.2">
      <c r="A219" s="16"/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24" workbookViewId="0">
      <selection activeCell="B46" sqref="B46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1" style="6" customWidth="1"/>
    <col min="6" max="6" width="5.140625" style="6" customWidth="1"/>
    <col min="7" max="7" width="7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196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7" t="s">
        <v>73</v>
      </c>
      <c r="C6" s="128"/>
      <c r="D6" s="129"/>
      <c r="E6" s="135" t="str">
        <f>ENTRY!A3</f>
        <v>Misschinsinlinka</v>
      </c>
      <c r="F6" s="128"/>
      <c r="G6" s="128"/>
      <c r="H6" s="50"/>
      <c r="I6" s="127" t="s">
        <v>74</v>
      </c>
      <c r="J6" s="128"/>
      <c r="K6" s="128"/>
      <c r="L6" s="135" t="str">
        <f>ENTRY!I3</f>
        <v>MFLNRO&amp;RD</v>
      </c>
      <c r="M6" s="128"/>
      <c r="N6" s="128"/>
      <c r="O6" s="143"/>
    </row>
    <row r="7" spans="1:15" ht="16.5" thickBot="1" x14ac:dyDescent="0.3">
      <c r="A7" s="14"/>
      <c r="B7" s="127" t="s">
        <v>151</v>
      </c>
      <c r="C7" s="128"/>
      <c r="D7" s="128"/>
      <c r="E7" s="135" t="str">
        <f>ENTRY!B3</f>
        <v>93O 026</v>
      </c>
      <c r="F7" s="45"/>
      <c r="G7" s="128"/>
      <c r="H7" s="50"/>
      <c r="I7" s="127" t="s">
        <v>76</v>
      </c>
      <c r="J7" s="128"/>
      <c r="K7" s="128"/>
      <c r="L7" s="135" t="str">
        <f>ENTRY!J3</f>
        <v>FH208240007</v>
      </c>
      <c r="M7" s="128"/>
      <c r="N7" s="128"/>
      <c r="O7" s="143"/>
    </row>
    <row r="8" spans="1:15" ht="16.5" thickBot="1" x14ac:dyDescent="0.3">
      <c r="A8" s="14"/>
      <c r="B8" s="127" t="s">
        <v>77</v>
      </c>
      <c r="C8" s="128"/>
      <c r="D8" s="128"/>
      <c r="E8" s="135">
        <f>ENTRY!C3</f>
        <v>21</v>
      </c>
      <c r="F8" s="128"/>
      <c r="G8" s="128"/>
      <c r="H8" s="50"/>
      <c r="I8" s="127" t="s">
        <v>152</v>
      </c>
      <c r="J8" s="128"/>
      <c r="K8" s="128"/>
      <c r="L8" s="135" t="str">
        <f>ENTRY!L3</f>
        <v>N.Emery/T.Jenner</v>
      </c>
      <c r="M8" s="128"/>
      <c r="N8" s="128"/>
      <c r="O8" s="143"/>
    </row>
    <row r="9" spans="1:15" ht="16.5" thickBot="1" x14ac:dyDescent="0.3">
      <c r="A9" s="14"/>
      <c r="B9" s="127" t="s">
        <v>85</v>
      </c>
      <c r="C9" s="128"/>
      <c r="D9" s="128"/>
      <c r="E9" s="136">
        <f>ENTRY!D3</f>
        <v>50</v>
      </c>
      <c r="F9" s="128"/>
      <c r="G9" s="128"/>
      <c r="H9" s="50"/>
      <c r="I9" s="127" t="s">
        <v>80</v>
      </c>
      <c r="J9" s="128"/>
      <c r="K9" s="128"/>
      <c r="L9" s="135" t="str">
        <f>ENTRY!M3</f>
        <v>YES</v>
      </c>
      <c r="M9" s="128"/>
      <c r="N9" s="128"/>
      <c r="O9" s="143"/>
    </row>
    <row r="10" spans="1:15" ht="16.5" thickBot="1" x14ac:dyDescent="0.3">
      <c r="A10" s="14"/>
      <c r="B10" s="127" t="s">
        <v>153</v>
      </c>
      <c r="C10" s="128"/>
      <c r="D10" s="128"/>
      <c r="E10" s="169" t="str">
        <f>ENTRY!F3</f>
        <v>Nov 28, 2019; March 1,2020</v>
      </c>
      <c r="F10" s="128"/>
      <c r="G10" s="128"/>
      <c r="H10" s="50"/>
      <c r="I10" s="127" t="s">
        <v>79</v>
      </c>
      <c r="J10" s="128"/>
      <c r="K10" s="128"/>
      <c r="L10" s="135" t="str">
        <f>ENTRY!K3</f>
        <v>GRID</v>
      </c>
      <c r="M10" s="128"/>
      <c r="N10" s="128"/>
      <c r="O10" s="143"/>
    </row>
    <row r="11" spans="1:15" ht="16.5" thickBot="1" x14ac:dyDescent="0.3">
      <c r="A11" s="14"/>
      <c r="B11" s="127" t="s">
        <v>154</v>
      </c>
      <c r="C11" s="128"/>
      <c r="D11" s="134" t="s">
        <v>83</v>
      </c>
      <c r="E11" s="137" t="str">
        <f>ENTRY!G3</f>
        <v>55° 14' 35.7"</v>
      </c>
      <c r="F11" s="134" t="s">
        <v>84</v>
      </c>
      <c r="G11" s="137" t="str">
        <f>ENTRY!H3</f>
        <v>122° 54' 40.7"</v>
      </c>
      <c r="H11" s="50"/>
      <c r="I11" s="130" t="s">
        <v>86</v>
      </c>
      <c r="J11" s="128"/>
      <c r="K11" s="128"/>
      <c r="L11" s="135">
        <f>ENTRY!E3</f>
        <v>4500</v>
      </c>
      <c r="M11" s="128"/>
      <c r="N11" s="128"/>
      <c r="O11" s="143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3" t="s">
        <v>155</v>
      </c>
      <c r="C14" s="131"/>
      <c r="D14" s="131"/>
      <c r="E14" s="131"/>
      <c r="F14" s="131"/>
      <c r="G14" s="131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156</v>
      </c>
      <c r="C16" s="50"/>
      <c r="D16" s="50"/>
      <c r="E16" s="139" t="s">
        <v>198</v>
      </c>
      <c r="F16" s="139"/>
      <c r="G16" s="139"/>
      <c r="H16" s="52" t="s">
        <v>157</v>
      </c>
      <c r="I16" s="50"/>
      <c r="J16" s="98" t="s">
        <v>199</v>
      </c>
      <c r="K16" s="50"/>
      <c r="L16" s="52" t="s">
        <v>158</v>
      </c>
      <c r="M16" s="139" t="s">
        <v>200</v>
      </c>
      <c r="N16" s="50"/>
      <c r="O16" s="15"/>
    </row>
    <row r="17" spans="1:15" x14ac:dyDescent="0.2">
      <c r="A17" s="14"/>
      <c r="B17" s="50"/>
      <c r="C17" s="50"/>
      <c r="D17" s="50"/>
      <c r="E17" s="139" t="s">
        <v>197</v>
      </c>
      <c r="F17" s="139"/>
      <c r="G17" s="139"/>
      <c r="H17" s="52"/>
      <c r="I17" s="50"/>
      <c r="J17" s="50"/>
      <c r="K17" s="139"/>
      <c r="L17" s="50"/>
      <c r="M17" s="50"/>
      <c r="N17" s="50"/>
      <c r="O17" s="15"/>
    </row>
    <row r="18" spans="1:15" x14ac:dyDescent="0.2">
      <c r="A18" s="14"/>
      <c r="B18" s="52" t="s">
        <v>159</v>
      </c>
      <c r="C18" s="50"/>
      <c r="D18" s="50"/>
      <c r="E18" s="139" t="s">
        <v>203</v>
      </c>
      <c r="F18" s="139"/>
      <c r="G18" s="139"/>
      <c r="H18" s="52" t="s">
        <v>160</v>
      </c>
      <c r="I18" s="50"/>
      <c r="J18" s="98" t="s">
        <v>201</v>
      </c>
      <c r="K18" s="139"/>
      <c r="L18" s="52" t="s">
        <v>161</v>
      </c>
      <c r="M18" s="139" t="s">
        <v>202</v>
      </c>
      <c r="N18" s="50"/>
      <c r="O18" s="15"/>
    </row>
    <row r="19" spans="1:15" x14ac:dyDescent="0.2">
      <c r="A19" s="14"/>
      <c r="B19" s="50"/>
      <c r="C19" s="50"/>
      <c r="D19" s="50"/>
      <c r="E19" s="139"/>
      <c r="F19" s="139"/>
      <c r="G19" s="139"/>
      <c r="H19" s="50"/>
      <c r="I19" s="50"/>
      <c r="J19" s="139"/>
      <c r="K19" s="139"/>
      <c r="L19" s="50"/>
      <c r="M19" s="50"/>
      <c r="N19" s="50"/>
      <c r="O19" s="15"/>
    </row>
    <row r="20" spans="1:15" x14ac:dyDescent="0.2">
      <c r="A20" s="14"/>
      <c r="B20" s="52" t="s">
        <v>162</v>
      </c>
      <c r="C20" s="50"/>
      <c r="D20" s="50"/>
      <c r="E20" s="50"/>
      <c r="F20" s="50"/>
      <c r="G20" s="98" t="s">
        <v>204</v>
      </c>
      <c r="H20" s="52" t="s">
        <v>163</v>
      </c>
      <c r="I20" s="50"/>
      <c r="J20" s="98" t="s">
        <v>205</v>
      </c>
      <c r="K20" s="50"/>
      <c r="L20" s="50"/>
      <c r="M20" s="50"/>
      <c r="N20" s="50"/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3" t="s">
        <v>164</v>
      </c>
      <c r="C22" s="131"/>
      <c r="D22" s="131"/>
      <c r="E22" s="131"/>
      <c r="F22" s="131"/>
      <c r="G22" s="131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165</v>
      </c>
      <c r="C24" s="50"/>
      <c r="D24" s="50"/>
      <c r="E24" s="98" t="s">
        <v>206</v>
      </c>
      <c r="F24" s="50"/>
      <c r="G24" s="50"/>
      <c r="H24" s="52" t="s">
        <v>166</v>
      </c>
      <c r="I24" s="50"/>
      <c r="J24" s="98" t="s">
        <v>207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9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167</v>
      </c>
      <c r="C26" s="50"/>
      <c r="D26" s="50"/>
      <c r="E26" s="50"/>
      <c r="F26" s="50"/>
      <c r="G26" s="98" t="s">
        <v>208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3" t="s">
        <v>168</v>
      </c>
      <c r="C28" s="131"/>
      <c r="D28" s="131"/>
      <c r="E28" s="131"/>
      <c r="F28" s="131"/>
      <c r="G28" s="131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169</v>
      </c>
      <c r="C30" s="50"/>
      <c r="D30" s="50"/>
      <c r="E30" s="50"/>
      <c r="F30" s="98" t="s">
        <v>209</v>
      </c>
      <c r="G30" s="50"/>
      <c r="H30" s="50"/>
      <c r="I30" s="52" t="s">
        <v>170</v>
      </c>
      <c r="J30" s="50"/>
      <c r="K30" s="50"/>
      <c r="L30" s="140" t="s">
        <v>210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9"/>
      <c r="M31" s="50"/>
      <c r="N31" s="50"/>
      <c r="O31" s="15"/>
    </row>
    <row r="32" spans="1:15" x14ac:dyDescent="0.2">
      <c r="A32" s="14"/>
      <c r="B32" s="52" t="s">
        <v>171</v>
      </c>
      <c r="C32" s="50"/>
      <c r="D32" s="50"/>
      <c r="E32" s="98" t="s">
        <v>211</v>
      </c>
      <c r="F32" s="50"/>
      <c r="G32" s="50"/>
      <c r="H32" s="50"/>
      <c r="I32" s="52" t="s">
        <v>172</v>
      </c>
      <c r="J32" s="50"/>
      <c r="K32" s="50"/>
      <c r="L32" s="98" t="s">
        <v>137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173</v>
      </c>
      <c r="C34" s="50"/>
      <c r="D34" s="50"/>
      <c r="E34" s="98" t="s">
        <v>140</v>
      </c>
      <c r="F34" s="139"/>
      <c r="G34" s="50"/>
      <c r="H34" s="50"/>
      <c r="I34" s="52" t="s">
        <v>174</v>
      </c>
      <c r="J34" s="50"/>
      <c r="K34" s="50"/>
      <c r="L34" s="98" t="s">
        <v>212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3" t="s">
        <v>175</v>
      </c>
      <c r="C36" s="50"/>
      <c r="D36" s="50"/>
      <c r="E36" s="50"/>
      <c r="F36" s="139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6" t="s">
        <v>176</v>
      </c>
      <c r="C38" s="132"/>
      <c r="D38" s="132"/>
      <c r="E38" s="160" t="s">
        <v>213</v>
      </c>
      <c r="F38" s="167"/>
      <c r="G38" s="167"/>
      <c r="H38" s="159"/>
      <c r="I38" s="157" t="s">
        <v>177</v>
      </c>
      <c r="J38" s="50"/>
      <c r="K38" s="50"/>
      <c r="L38" s="139" t="s">
        <v>214</v>
      </c>
      <c r="M38" s="50"/>
      <c r="N38" s="50"/>
      <c r="O38" s="15"/>
    </row>
    <row r="39" spans="1:15" x14ac:dyDescent="0.2">
      <c r="A39" s="14"/>
      <c r="B39"/>
      <c r="C39" s="50"/>
      <c r="D39" s="50"/>
      <c r="E39" s="160" t="s">
        <v>217</v>
      </c>
      <c r="F39" s="50"/>
      <c r="G39" s="50"/>
      <c r="H39" s="50"/>
      <c r="I39" s="50"/>
      <c r="J39" s="50"/>
      <c r="K39" s="50"/>
      <c r="L39" s="139" t="s">
        <v>215</v>
      </c>
      <c r="M39" s="50"/>
      <c r="N39" s="50"/>
      <c r="O39" s="15"/>
    </row>
    <row r="40" spans="1:15" x14ac:dyDescent="0.2">
      <c r="A40" s="76"/>
      <c r="B40" s="158"/>
      <c r="C40" s="139"/>
      <c r="D40" s="50"/>
      <c r="E40" s="50"/>
      <c r="F40" s="50"/>
      <c r="G40" s="50"/>
      <c r="H40" s="50"/>
      <c r="I40" s="50"/>
      <c r="J40" s="50"/>
      <c r="K40" s="50"/>
      <c r="L40" s="139" t="s">
        <v>216</v>
      </c>
      <c r="M40" s="50"/>
      <c r="N40" s="50"/>
      <c r="O40" s="15"/>
    </row>
    <row r="41" spans="1:15" x14ac:dyDescent="0.2">
      <c r="A41" s="76"/>
      <c r="B41" s="98" t="s">
        <v>218</v>
      </c>
      <c r="C41" s="139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219</v>
      </c>
      <c r="C42" s="139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220</v>
      </c>
      <c r="C43" s="139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221</v>
      </c>
      <c r="C44" s="139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222</v>
      </c>
      <c r="C45" s="139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 t="s">
        <v>223</v>
      </c>
      <c r="C46" s="139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9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9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9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9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9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9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9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9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8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1997-04-08T21:06:28Z</cp:lastPrinted>
  <dcterms:created xsi:type="dcterms:W3CDTF">1996-10-03T18:46:17Z</dcterms:created>
  <dcterms:modified xsi:type="dcterms:W3CDTF">2020-03-07T01:45:05Z</dcterms:modified>
</cp:coreProperties>
</file>